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1" i="1"/>
  <c r="G25"/>
  <c r="I25"/>
  <c r="G79"/>
  <c r="I79"/>
  <c r="G70"/>
  <c r="I70"/>
  <c r="G28"/>
  <c r="I28"/>
  <c r="G59"/>
  <c r="I59"/>
  <c r="I8"/>
  <c r="G8"/>
  <c r="G16"/>
  <c r="G51"/>
  <c r="I51" s="1"/>
  <c r="G52"/>
  <c r="I52" s="1"/>
  <c r="G53"/>
  <c r="I53" s="1"/>
  <c r="G54"/>
  <c r="I54" s="1"/>
  <c r="G55"/>
  <c r="I55" s="1"/>
  <c r="G56"/>
  <c r="I56" s="1"/>
  <c r="G57"/>
  <c r="I57" s="1"/>
  <c r="G58"/>
  <c r="I58" s="1"/>
  <c r="G60"/>
  <c r="I60" s="1"/>
  <c r="G61"/>
  <c r="I61" s="1"/>
  <c r="G62"/>
  <c r="I62" s="1"/>
  <c r="G63"/>
  <c r="I63" s="1"/>
  <c r="G64"/>
  <c r="I64" s="1"/>
  <c r="G65"/>
  <c r="I65" s="1"/>
  <c r="G66"/>
  <c r="I66" s="1"/>
  <c r="G67"/>
  <c r="I67" s="1"/>
  <c r="G68"/>
  <c r="I68" s="1"/>
  <c r="G69"/>
  <c r="I69" s="1"/>
  <c r="G71"/>
  <c r="I71" s="1"/>
  <c r="G72"/>
  <c r="I72" s="1"/>
  <c r="G73"/>
  <c r="I73" s="1"/>
  <c r="G74"/>
  <c r="I74" s="1"/>
  <c r="G75"/>
  <c r="I75" s="1"/>
  <c r="G76"/>
  <c r="I76" s="1"/>
  <c r="G77"/>
  <c r="I77" s="1"/>
  <c r="G78"/>
  <c r="I78" s="1"/>
  <c r="G80"/>
  <c r="I80" s="1"/>
  <c r="G81"/>
  <c r="I81" s="1"/>
  <c r="G82"/>
  <c r="I82" s="1"/>
  <c r="G83"/>
  <c r="I83" s="1"/>
  <c r="G84"/>
  <c r="I84" s="1"/>
  <c r="G85"/>
  <c r="I85" s="1"/>
  <c r="G86"/>
  <c r="I86" s="1"/>
  <c r="G87"/>
  <c r="I87" s="1"/>
  <c r="G88"/>
  <c r="I88" s="1"/>
  <c r="G89"/>
  <c r="I89" s="1"/>
  <c r="G90"/>
  <c r="I90" s="1"/>
  <c r="G91"/>
  <c r="I91" s="1"/>
  <c r="G92"/>
  <c r="I92" s="1"/>
  <c r="G93"/>
  <c r="I93" s="1"/>
  <c r="G94"/>
  <c r="I94" s="1"/>
  <c r="G95"/>
  <c r="I95" s="1"/>
  <c r="G96"/>
  <c r="I96" s="1"/>
  <c r="G97"/>
  <c r="I97" s="1"/>
  <c r="G38"/>
  <c r="I38" s="1"/>
  <c r="G14"/>
  <c r="I14" s="1"/>
  <c r="G30"/>
  <c r="I30" s="1"/>
  <c r="G7"/>
  <c r="I7" s="1"/>
  <c r="G46"/>
  <c r="I46" s="1"/>
  <c r="J110"/>
  <c r="J109"/>
  <c r="J108"/>
  <c r="D7" i="3"/>
  <c r="E6"/>
  <c r="B7"/>
  <c r="C6"/>
  <c r="C5"/>
  <c r="C4"/>
  <c r="C3"/>
  <c r="C2"/>
  <c r="C7"/>
  <c r="K106" i="1"/>
  <c r="K110"/>
  <c r="K109"/>
  <c r="K108"/>
  <c r="K107"/>
  <c r="G6"/>
  <c r="I6" s="1"/>
  <c r="G9"/>
  <c r="I9" s="1"/>
  <c r="G10"/>
  <c r="I10" s="1"/>
  <c r="G11"/>
  <c r="I11" s="1"/>
  <c r="G12"/>
  <c r="I12" s="1"/>
  <c r="G13"/>
  <c r="I13" s="1"/>
  <c r="G15"/>
  <c r="I15" s="1"/>
  <c r="I16"/>
  <c r="G19"/>
  <c r="I19" s="1"/>
  <c r="G20"/>
  <c r="I20" s="1"/>
  <c r="G21"/>
  <c r="I21" s="1"/>
  <c r="G22"/>
  <c r="I22" s="1"/>
  <c r="G17"/>
  <c r="I17" s="1"/>
  <c r="G18"/>
  <c r="I18" s="1"/>
  <c r="G23"/>
  <c r="I23" s="1"/>
  <c r="G24"/>
  <c r="I24" s="1"/>
  <c r="G26"/>
  <c r="I26" s="1"/>
  <c r="G27"/>
  <c r="I27" s="1"/>
  <c r="G29"/>
  <c r="I29" s="1"/>
  <c r="G31"/>
  <c r="I31" s="1"/>
  <c r="G32"/>
  <c r="I32" s="1"/>
  <c r="G33"/>
  <c r="I33" s="1"/>
  <c r="G34"/>
  <c r="I34" s="1"/>
  <c r="G35"/>
  <c r="I35" s="1"/>
  <c r="G36"/>
  <c r="I36" s="1"/>
  <c r="G37"/>
  <c r="I37" s="1"/>
  <c r="G39"/>
  <c r="I39" s="1"/>
  <c r="G40"/>
  <c r="I40" s="1"/>
  <c r="G41"/>
  <c r="I41" s="1"/>
  <c r="G42"/>
  <c r="I42" s="1"/>
  <c r="G43"/>
  <c r="I43" s="1"/>
  <c r="G44"/>
  <c r="I44" s="1"/>
  <c r="G45"/>
  <c r="I45" s="1"/>
  <c r="G47"/>
  <c r="I47" s="1"/>
  <c r="G48"/>
  <c r="I48" s="1"/>
  <c r="G49"/>
  <c r="I49" s="1"/>
  <c r="G50"/>
  <c r="I50" s="1"/>
  <c r="C104"/>
  <c r="D104"/>
  <c r="E104"/>
  <c r="F104"/>
  <c r="B104"/>
  <c r="C103"/>
  <c r="D103"/>
  <c r="E103"/>
  <c r="F103"/>
  <c r="B103"/>
  <c r="E2" i="3"/>
  <c r="E3"/>
  <c r="E4"/>
  <c r="E5"/>
  <c r="E7"/>
  <c r="F105" i="1" l="1"/>
  <c r="K111"/>
  <c r="B105"/>
  <c r="E105"/>
  <c r="C105"/>
  <c r="D105"/>
  <c r="I107" l="1"/>
  <c r="I109" s="1"/>
  <c r="I106"/>
  <c r="I108"/>
  <c r="J107"/>
  <c r="J106"/>
  <c r="J111" l="1"/>
  <c r="I110"/>
  <c r="I111" s="1"/>
</calcChain>
</file>

<file path=xl/sharedStrings.xml><?xml version="1.0" encoding="utf-8"?>
<sst xmlns="http://schemas.openxmlformats.org/spreadsheetml/2006/main" count="206" uniqueCount="100">
  <si>
    <t>Objective</t>
  </si>
  <si>
    <t>TOTAL</t>
  </si>
  <si>
    <t>Average</t>
  </si>
  <si>
    <t xml:space="preserve"> </t>
  </si>
  <si>
    <t>Committee</t>
  </si>
  <si>
    <t>Grade</t>
  </si>
  <si>
    <t>Comments/Questions arising from data collection:</t>
  </si>
  <si>
    <t>total grades</t>
  </si>
  <si>
    <t>bell curve</t>
  </si>
  <si>
    <t>Arkansas</t>
  </si>
  <si>
    <t>Bell Curve</t>
  </si>
  <si>
    <t>Ozarka</t>
  </si>
  <si>
    <t>Bell</t>
  </si>
  <si>
    <t>A</t>
  </si>
  <si>
    <t>B</t>
  </si>
  <si>
    <t>C</t>
  </si>
  <si>
    <t>D</t>
  </si>
  <si>
    <t>F</t>
  </si>
  <si>
    <t>total</t>
  </si>
  <si>
    <t>Also consider  data  below for Fall 2008 (previous year) when evaluating above charts.</t>
  </si>
  <si>
    <t>Student #</t>
  </si>
  <si>
    <t>Score per objective for Portfolio Letter</t>
  </si>
  <si>
    <t>One</t>
  </si>
  <si>
    <t>Two</t>
  </si>
  <si>
    <t>Three</t>
  </si>
  <si>
    <t>Four</t>
  </si>
  <si>
    <t>Five</t>
  </si>
  <si>
    <t>pts.</t>
  </si>
  <si>
    <t xml:space="preserve"> =</t>
  </si>
  <si>
    <t>My.Ozarka</t>
  </si>
  <si>
    <t>of random selection of Fall 2009 students</t>
  </si>
  <si>
    <t>Holly Ayers</t>
  </si>
  <si>
    <t>Amy F Buckingham</t>
  </si>
  <si>
    <t>Joan R Stirling</t>
  </si>
  <si>
    <t>Betty C Thornton</t>
  </si>
  <si>
    <t>Kena J Tyler</t>
  </si>
  <si>
    <t>Richard A Williams</t>
  </si>
  <si>
    <t>Judy A Cannady</t>
  </si>
  <si>
    <t>Nancy Clayborn</t>
  </si>
  <si>
    <t>Lynne V Colles</t>
  </si>
  <si>
    <t>Michael L Delong</t>
  </si>
  <si>
    <t>Nancy Dust</t>
  </si>
  <si>
    <t>Elizabeth A Murray</t>
  </si>
  <si>
    <t>Bettie M Estes</t>
  </si>
  <si>
    <t>Cynthia B Arnn</t>
  </si>
  <si>
    <t>Ruby K Weston</t>
  </si>
  <si>
    <t>Martha Hart</t>
  </si>
  <si>
    <t>Lynda P Holloway</t>
  </si>
  <si>
    <t>Jeannie Hudspeth</t>
  </si>
  <si>
    <t>Carla G Jones</t>
  </si>
  <si>
    <t>Ruby D Johnson</t>
  </si>
  <si>
    <t>Kathryn M Langston</t>
  </si>
  <si>
    <t>Jimmy Lawrence</t>
  </si>
  <si>
    <t>Chris A Lorch</t>
  </si>
  <si>
    <t>Tracie Morris</t>
  </si>
  <si>
    <t>Jeremy L Nicholson</t>
  </si>
  <si>
    <t>Michael A Orf</t>
  </si>
  <si>
    <t>John J Petersen</t>
  </si>
  <si>
    <t>Karla M Rush</t>
  </si>
  <si>
    <t>Attending:</t>
  </si>
  <si>
    <t>Invited:</t>
  </si>
  <si>
    <t>Fulbright</t>
  </si>
  <si>
    <t>0 indicates portfolio not submitted</t>
  </si>
  <si>
    <t xml:space="preserve"> ?</t>
  </si>
  <si>
    <t>of 41 requested</t>
  </si>
  <si>
    <t xml:space="preserve">c </t>
  </si>
  <si>
    <t>d</t>
  </si>
  <si>
    <t>f</t>
  </si>
  <si>
    <t>c</t>
  </si>
  <si>
    <t>a</t>
  </si>
  <si>
    <t>b</t>
  </si>
  <si>
    <t>A capstone assignment would be more authentic, but also more time-consuming to grade.  Answer:  use the scoring rubric so that the essays are scored once before the meeting.</t>
  </si>
  <si>
    <t>Jeremy Nicholson has volunteered to create a capstone assignment before classes start in August.  Directions will make clear to students that we are still evaluating syllabus objectives.</t>
  </si>
  <si>
    <t xml:space="preserve"> Also to improve completion, one instructor will continue to encourage Facebook communication.</t>
  </si>
  <si>
    <t>Grades are based on the student's portfolio letter more than the collection of evidence.  The portfolio is more forced.  The students tell us what they think we want to hear.</t>
  </si>
  <si>
    <t>The capstone is likely to tell us more than the portfolio about whether we are achieving syllabus objectives.  The capstone essay should be 8-page MLA due at the end of the semester.</t>
  </si>
  <si>
    <t xml:space="preserve">  However, the four instructors at the meeting all announced their intention to continue to teach both, as students want to know APA.</t>
  </si>
  <si>
    <r>
      <rPr>
        <b/>
        <sz val="11"/>
        <color theme="1"/>
        <rFont val="Calibri"/>
        <family val="2"/>
        <scheme val="minor"/>
      </rPr>
      <t xml:space="preserve">7. </t>
    </r>
    <r>
      <rPr>
        <sz val="11"/>
        <color theme="1"/>
        <rFont val="Calibri"/>
        <family val="2"/>
        <scheme val="minor"/>
      </rPr>
      <t xml:space="preserve"> Will changing the assessment process change student learning, or just the documentation?  Changes the assessment, yes, but dropping portfolio yields 2 more weeks of class time.</t>
    </r>
  </si>
  <si>
    <r>
      <rPr>
        <b/>
        <sz val="11"/>
        <color theme="1"/>
        <rFont val="Calibri"/>
        <family val="2"/>
        <scheme val="minor"/>
      </rPr>
      <t xml:space="preserve">9. </t>
    </r>
    <r>
      <rPr>
        <sz val="11"/>
        <color theme="1"/>
        <rFont val="Calibri"/>
        <family val="2"/>
        <scheme val="minor"/>
      </rPr>
      <t xml:space="preserve"> No additional revisions to portfolio rubric are necessary.  This version seemed to work well.</t>
    </r>
  </si>
  <si>
    <r>
      <rPr>
        <b/>
        <sz val="11"/>
        <color theme="1"/>
        <rFont val="Calibri"/>
        <family val="2"/>
        <scheme val="minor"/>
      </rPr>
      <t xml:space="preserve">10.  </t>
    </r>
    <r>
      <rPr>
        <sz val="11"/>
        <color theme="1"/>
        <rFont val="Calibri"/>
        <family val="2"/>
        <scheme val="minor"/>
      </rPr>
      <t>The committee set the next assessment date for January 2011.  Capstone instructions will be emailed in August.</t>
    </r>
  </si>
  <si>
    <r>
      <rPr>
        <b/>
        <sz val="11"/>
        <color theme="1"/>
        <rFont val="Calibri"/>
        <family val="2"/>
        <scheme val="minor"/>
      </rPr>
      <t>11.</t>
    </r>
    <r>
      <rPr>
        <sz val="11"/>
        <color theme="1"/>
        <rFont val="Calibri"/>
        <family val="2"/>
        <scheme val="minor"/>
      </rPr>
      <t xml:space="preserve">  Instructors can log in to myOzarka and click "Ozarka Resources" and then click "Grade Distribution Report" to see how their own bell curve matches those above. </t>
    </r>
  </si>
  <si>
    <t>Diversity</t>
  </si>
  <si>
    <t>Random Selection</t>
  </si>
  <si>
    <t>Textbooks</t>
  </si>
  <si>
    <t>Completion</t>
  </si>
  <si>
    <t>Assessment Process</t>
  </si>
  <si>
    <t>Capstone</t>
  </si>
  <si>
    <t>MLA or APA</t>
  </si>
  <si>
    <t>Rubric</t>
  </si>
  <si>
    <t>Next Meeting</t>
  </si>
  <si>
    <t>Grade Distribution Report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</si>
  <si>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 xml:space="preserve"> Students still struggle with the diversity objective.  We will recommend to our Division Chair that it be re-worded to say "Effectively analyze and respond to a diverse audience."</t>
    </r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</si>
  <si>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 The random selection may be more fair if we took the time to select 15% from each class.  Lorch has volunteered for that.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</si>
  <si>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 Changing textbooks.The Soles textbook does not help meet objectives effectively, so we're dropping it. Sample essays not helpful.  Students also still need some grammar instruction.  </t>
    </r>
  </si>
  <si>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 New book:  Writer's Reference:  With Exercises (6th Edition).  978-0-312-59334-6.  Students will still be able to use other 6th Editions for Fall 2010.</t>
    </r>
  </si>
  <si>
    <t xml:space="preserve">ISBN# 978-0-312-59334-6.  </t>
  </si>
  <si>
    <r>
      <rPr>
        <b/>
        <sz val="11"/>
        <color theme="1"/>
        <rFont val="Calibri"/>
        <family val="2"/>
        <scheme val="minor"/>
      </rPr>
      <t xml:space="preserve">5.  </t>
    </r>
    <r>
      <rPr>
        <sz val="11"/>
        <color theme="1"/>
        <rFont val="Calibri"/>
        <family val="2"/>
        <scheme val="minor"/>
      </rPr>
      <t>Completion rates are low:  Recommended strategies to improve will include submitting Early Alerts on the third week of the regular semester and increasing student conferences.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</si>
  <si>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 Why don't myOzarka grades correlate to committee grades?  Which reflects achievement of objectives?  Why is the portfolio grade curve a cross between Ozarka Curve and Standard Curve?          </t>
    </r>
  </si>
  <si>
    <r>
      <rPr>
        <b/>
        <sz val="11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 Should we continue to teach MLA, APA, or both?  After a great deal of discussion as to whether "less is more," the committee voted to continue to leave it up to the instructor.</t>
    </r>
  </si>
  <si>
    <t>28 received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</si>
</sst>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stellar"/>
      <family val="1"/>
    </font>
    <font>
      <b/>
      <sz val="11"/>
      <color theme="1"/>
      <name val="Castellar"/>
      <family val="1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164" fontId="1" fillId="0" borderId="0" xfId="1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9" fontId="3" fillId="2" borderId="1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1" fillId="3" borderId="1" xfId="2" applyFont="1" applyFill="1" applyBorder="1" applyAlignment="1">
      <alignment horizontal="center"/>
    </xf>
    <xf numFmtId="9" fontId="1" fillId="2" borderId="1" xfId="2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0" borderId="0" xfId="0" applyFont="1"/>
    <xf numFmtId="49" fontId="8" fillId="0" borderId="0" xfId="0" applyNumberFormat="1" applyFont="1"/>
    <xf numFmtId="49" fontId="9" fillId="0" borderId="0" xfId="0" applyNumberFormat="1" applyFont="1"/>
    <xf numFmtId="0" fontId="0" fillId="4" borderId="1" xfId="0" applyFill="1" applyBorder="1" applyAlignment="1">
      <alignment horizontal="center"/>
    </xf>
    <xf numFmtId="9" fontId="1" fillId="4" borderId="1" xfId="2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Student Grade by Objective </a:t>
            </a:r>
          </a:p>
        </c:rich>
      </c:tx>
      <c:layout>
        <c:manualLayout>
          <c:xMode val="edge"/>
          <c:yMode val="edge"/>
          <c:x val="0.13551401869158877"/>
          <c:y val="3.8194444444444448E-2"/>
        </c:manualLayout>
      </c:layout>
    </c:title>
    <c:plotArea>
      <c:layout>
        <c:manualLayout>
          <c:layoutTarget val="inner"/>
          <c:xMode val="edge"/>
          <c:yMode val="edge"/>
          <c:x val="0.11702749773100793"/>
          <c:y val="0.25487277631962746"/>
          <c:w val="0.70545073220987653"/>
          <c:h val="0.59475284339457624"/>
        </c:manualLayout>
      </c:layout>
      <c:barChart>
        <c:barDir val="col"/>
        <c:grouping val="clustered"/>
        <c:ser>
          <c:idx val="0"/>
          <c:order val="0"/>
          <c:tx>
            <c:v>Student Grade by Objective on Letter</c:v>
          </c:tx>
          <c:val>
            <c:numRef>
              <c:f>Sheet1!$B$105:$F$105</c:f>
              <c:numCache>
                <c:formatCode>0%</c:formatCode>
                <c:ptCount val="5"/>
                <c:pt idx="0">
                  <c:v>0.69838709677419331</c:v>
                </c:pt>
                <c:pt idx="1">
                  <c:v>0.71129032258064495</c:v>
                </c:pt>
                <c:pt idx="2">
                  <c:v>0.71403225806451598</c:v>
                </c:pt>
                <c:pt idx="3">
                  <c:v>0.71161290322580617</c:v>
                </c:pt>
                <c:pt idx="4">
                  <c:v>0.66903225806451605</c:v>
                </c:pt>
              </c:numCache>
            </c:numRef>
          </c:val>
        </c:ser>
        <c:axId val="83796736"/>
        <c:axId val="83798272"/>
      </c:barChart>
      <c:catAx>
        <c:axId val="83796736"/>
        <c:scaling>
          <c:orientation val="minMax"/>
        </c:scaling>
        <c:axPos val="b"/>
        <c:numFmt formatCode="General" sourceLinked="1"/>
        <c:tickLblPos val="nextTo"/>
        <c:crossAx val="83798272"/>
        <c:crosses val="autoZero"/>
        <c:auto val="1"/>
        <c:lblAlgn val="ctr"/>
        <c:lblOffset val="100"/>
      </c:catAx>
      <c:valAx>
        <c:axId val="83798272"/>
        <c:scaling>
          <c:orientation val="minMax"/>
        </c:scaling>
        <c:axPos val="l"/>
        <c:majorGridlines/>
        <c:numFmt formatCode="0%" sourceLinked="1"/>
        <c:tickLblPos val="nextTo"/>
        <c:crossAx val="83796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90190595334454"/>
          <c:y val="0.29328995333916608"/>
          <c:w val="0.19227961065360358"/>
          <c:h val="0.42707750072907574"/>
        </c:manualLayout>
      </c:layout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9398126704750164E-2"/>
          <c:y val="5.1400554097404488E-2"/>
          <c:w val="0.5858306314651851"/>
          <c:h val="0.79822506561679785"/>
        </c:manualLayout>
      </c:layout>
      <c:lineChart>
        <c:grouping val="standard"/>
        <c:ser>
          <c:idx val="0"/>
          <c:order val="0"/>
          <c:tx>
            <c:v>Committee Grades, including 2 Fs for portfolios not submitted</c:v>
          </c:tx>
          <c:cat>
            <c:strRef>
              <c:f>Sheet1!$H$106:$H$110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Sheet1!$J$106:$J$110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11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v>Bell Curve</c:v>
          </c:tx>
          <c:spPr>
            <a:ln w="25400">
              <a:solidFill>
                <a:srgbClr val="C0504D">
                  <a:shade val="95000"/>
                  <a:satMod val="105000"/>
                  <a:alpha val="36000"/>
                </a:srgbClr>
              </a:solidFill>
            </a:ln>
          </c:spPr>
          <c:cat>
            <c:strRef>
              <c:f>Sheet1!$H$106:$H$110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Sheet1!$I$106:$I$110</c:f>
              <c:numCache>
                <c:formatCode>General</c:formatCode>
                <c:ptCount val="5"/>
                <c:pt idx="0">
                  <c:v>0.82500000000000007</c:v>
                </c:pt>
                <c:pt idx="1">
                  <c:v>4.4550000000000001</c:v>
                </c:pt>
                <c:pt idx="2">
                  <c:v>22.44</c:v>
                </c:pt>
                <c:pt idx="3">
                  <c:v>4.4550000000000001</c:v>
                </c:pt>
                <c:pt idx="4">
                  <c:v>0.82500000000000007</c:v>
                </c:pt>
              </c:numCache>
            </c:numRef>
          </c:val>
        </c:ser>
        <c:ser>
          <c:idx val="2"/>
          <c:order val="2"/>
          <c:tx>
            <c:v>MyOzarka Grades for Selected Students</c:v>
          </c:tx>
          <c:val>
            <c:numRef>
              <c:f>Sheet1!$K$106:$K$110</c:f>
              <c:numCache>
                <c:formatCode>General</c:formatCode>
                <c:ptCount val="5"/>
                <c:pt idx="0">
                  <c:v>14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</c:ser>
        <c:marker val="1"/>
        <c:axId val="83914752"/>
        <c:axId val="83916288"/>
      </c:lineChart>
      <c:catAx>
        <c:axId val="83914752"/>
        <c:scaling>
          <c:orientation val="minMax"/>
        </c:scaling>
        <c:axPos val="b"/>
        <c:numFmt formatCode="General" sourceLinked="1"/>
        <c:tickLblPos val="nextTo"/>
        <c:crossAx val="83916288"/>
        <c:crosses val="autoZero"/>
        <c:auto val="1"/>
        <c:lblAlgn val="ctr"/>
        <c:lblOffset val="100"/>
      </c:catAx>
      <c:valAx>
        <c:axId val="83916288"/>
        <c:scaling>
          <c:orientation val="minMax"/>
        </c:scaling>
        <c:axPos val="l"/>
        <c:majorGridlines/>
        <c:numFmt formatCode="General" sourceLinked="1"/>
        <c:tickLblPos val="nextTo"/>
        <c:crossAx val="8391475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2008 Grade Distribution for the State of Arkansas vs. the Standard  Curve</a:t>
            </a:r>
          </a:p>
        </c:rich>
      </c:tx>
      <c:layout>
        <c:manualLayout>
          <c:xMode val="edge"/>
          <c:yMode val="edge"/>
          <c:x val="0.14814814814814822"/>
          <c:y val="3.5398230088495589E-2"/>
        </c:manualLayout>
      </c:layout>
    </c:title>
    <c:plotArea>
      <c:layout/>
      <c:lineChart>
        <c:grouping val="standard"/>
        <c:ser>
          <c:idx val="0"/>
          <c:order val="0"/>
          <c:tx>
            <c:v>State of Arkansas</c:v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1"/>
            <c:showVal val="1"/>
          </c:dLbls>
          <c:cat>
            <c:strRef>
              <c:f>[1]Sheet2!$A$2:$A$6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[1]Sheet2!$B$2:$B$6</c:f>
              <c:numCache>
                <c:formatCode>General</c:formatCode>
                <c:ptCount val="5"/>
                <c:pt idx="0">
                  <c:v>182871</c:v>
                </c:pt>
                <c:pt idx="1">
                  <c:v>127927</c:v>
                </c:pt>
                <c:pt idx="2">
                  <c:v>75938</c:v>
                </c:pt>
                <c:pt idx="3">
                  <c:v>24714</c:v>
                </c:pt>
                <c:pt idx="4">
                  <c:v>36063</c:v>
                </c:pt>
              </c:numCache>
            </c:numRef>
          </c:val>
        </c:ser>
        <c:ser>
          <c:idx val="1"/>
          <c:order val="1"/>
          <c:tx>
            <c:v>Bell Curve</c:v>
          </c:tx>
          <c:spPr>
            <a:ln w="25400"/>
          </c:spPr>
          <c:marker>
            <c:spPr>
              <a:ln>
                <a:solidFill>
                  <a:srgbClr val="C0504D">
                    <a:tint val="77000"/>
                    <a:shade val="95000"/>
                    <a:satMod val="105000"/>
                  </a:srgbClr>
                </a:solidFill>
              </a:ln>
            </c:spPr>
          </c:marker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[1]Sheet2!$A$2:$A$6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[1]Sheet2!$C$2:$C$6</c:f>
              <c:numCache>
                <c:formatCode>General</c:formatCode>
                <c:ptCount val="5"/>
                <c:pt idx="0">
                  <c:v>11187.825000000001</c:v>
                </c:pt>
                <c:pt idx="1">
                  <c:v>60414.255000000005</c:v>
                </c:pt>
                <c:pt idx="2">
                  <c:v>304308.84000000003</c:v>
                </c:pt>
                <c:pt idx="3">
                  <c:v>60414.255000000005</c:v>
                </c:pt>
                <c:pt idx="4">
                  <c:v>11187.825000000001</c:v>
                </c:pt>
              </c:numCache>
            </c:numRef>
          </c:val>
        </c:ser>
        <c:dLbls>
          <c:showVal val="1"/>
        </c:dLbls>
        <c:marker val="1"/>
        <c:axId val="84299136"/>
        <c:axId val="84309120"/>
      </c:lineChart>
      <c:catAx>
        <c:axId val="8429913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309120"/>
        <c:crosses val="autoZero"/>
        <c:auto val="1"/>
        <c:lblAlgn val="ctr"/>
        <c:lblOffset val="100"/>
      </c:catAx>
      <c:valAx>
        <c:axId val="84309120"/>
        <c:scaling>
          <c:orientation val="minMax"/>
        </c:scaling>
        <c:delete val="1"/>
        <c:axPos val="l"/>
        <c:numFmt formatCode="General" sourceLinked="1"/>
        <c:tickLblPos val="none"/>
        <c:crossAx val="84299136"/>
        <c:crosses val="autoZero"/>
        <c:crossBetween val="between"/>
      </c:valAx>
    </c:plotArea>
    <c:legend>
      <c:legendPos val="t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2009 Grade Distribution for Ozarka College vs. the Standard Curve</a:t>
            </a:r>
          </a:p>
        </c:rich>
      </c:tx>
      <c:layout>
        <c:manualLayout>
          <c:xMode val="edge"/>
          <c:yMode val="edge"/>
          <c:x val="0.12623762376237624"/>
          <c:y val="3.1026252983293565E-2"/>
        </c:manualLayout>
      </c:layout>
    </c:title>
    <c:plotArea>
      <c:layout/>
      <c:lineChart>
        <c:grouping val="standard"/>
        <c:ser>
          <c:idx val="0"/>
          <c:order val="0"/>
          <c:tx>
            <c:v>Ozarka College</c:v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[1]Sheet2!$A$2:$A$6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[1]Sheet2!$D$2:$D$6</c:f>
              <c:numCache>
                <c:formatCode>General</c:formatCode>
                <c:ptCount val="5"/>
                <c:pt idx="0">
                  <c:v>1778</c:v>
                </c:pt>
                <c:pt idx="1">
                  <c:v>942</c:v>
                </c:pt>
                <c:pt idx="2">
                  <c:v>501</c:v>
                </c:pt>
                <c:pt idx="3">
                  <c:v>150</c:v>
                </c:pt>
                <c:pt idx="4">
                  <c:v>331</c:v>
                </c:pt>
              </c:numCache>
            </c:numRef>
          </c:val>
        </c:ser>
        <c:ser>
          <c:idx val="1"/>
          <c:order val="1"/>
          <c:tx>
            <c:v>Standard Curve</c:v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[1]Sheet2!$A$2:$A$6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[1]Sheet2!$E$2:$E$6</c:f>
              <c:numCache>
                <c:formatCode>General</c:formatCode>
                <c:ptCount val="5"/>
                <c:pt idx="0">
                  <c:v>92.550000000000011</c:v>
                </c:pt>
                <c:pt idx="1">
                  <c:v>499.77000000000004</c:v>
                </c:pt>
                <c:pt idx="2">
                  <c:v>2517.36</c:v>
                </c:pt>
                <c:pt idx="3">
                  <c:v>499.77000000000004</c:v>
                </c:pt>
                <c:pt idx="4">
                  <c:v>92.550000000000011</c:v>
                </c:pt>
              </c:numCache>
            </c:numRef>
          </c:val>
        </c:ser>
        <c:dLbls>
          <c:showVal val="1"/>
        </c:dLbls>
        <c:marker val="1"/>
        <c:axId val="84351232"/>
        <c:axId val="84357120"/>
      </c:lineChart>
      <c:catAx>
        <c:axId val="8435123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357120"/>
        <c:crosses val="autoZero"/>
        <c:auto val="1"/>
        <c:lblAlgn val="ctr"/>
        <c:lblOffset val="100"/>
      </c:catAx>
      <c:valAx>
        <c:axId val="84357120"/>
        <c:scaling>
          <c:orientation val="minMax"/>
        </c:scaling>
        <c:delete val="1"/>
        <c:axPos val="l"/>
        <c:numFmt formatCode="General" sourceLinked="1"/>
        <c:tickLblPos val="none"/>
        <c:crossAx val="84351232"/>
        <c:crosses val="autoZero"/>
        <c:crossBetween val="between"/>
      </c:valAx>
    </c:plotArea>
    <c:legend>
      <c:legendPos val="t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2008 Grade Distribution for the State of Arkansas vs. the Standard  Curve</a:t>
            </a:r>
          </a:p>
        </c:rich>
      </c:tx>
      <c:layout>
        <c:manualLayout>
          <c:xMode val="edge"/>
          <c:yMode val="edge"/>
          <c:x val="0.11257035647279548"/>
          <c:y val="3.5398230088495589E-2"/>
        </c:manualLayout>
      </c:layout>
    </c:title>
    <c:plotArea>
      <c:layout/>
      <c:lineChart>
        <c:grouping val="standard"/>
        <c:ser>
          <c:idx val="0"/>
          <c:order val="0"/>
          <c:tx>
            <c:v>Ozarka College Data</c:v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[1]Sheet2!$A$2:$A$6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[1]Sheet2!$B$2:$B$6</c:f>
              <c:numCache>
                <c:formatCode>General</c:formatCode>
                <c:ptCount val="5"/>
                <c:pt idx="0">
                  <c:v>182871</c:v>
                </c:pt>
                <c:pt idx="1">
                  <c:v>127927</c:v>
                </c:pt>
                <c:pt idx="2">
                  <c:v>75938</c:v>
                </c:pt>
                <c:pt idx="3">
                  <c:v>24714</c:v>
                </c:pt>
                <c:pt idx="4">
                  <c:v>36063</c:v>
                </c:pt>
              </c:numCache>
            </c:numRef>
          </c:val>
        </c:ser>
        <c:ser>
          <c:idx val="1"/>
          <c:order val="1"/>
          <c:tx>
            <c:v>Standard Curve</c:v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[1]Sheet2!$A$2:$A$6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[1]Sheet2!$C$2:$C$6</c:f>
              <c:numCache>
                <c:formatCode>General</c:formatCode>
                <c:ptCount val="5"/>
                <c:pt idx="0">
                  <c:v>11187.825000000001</c:v>
                </c:pt>
                <c:pt idx="1">
                  <c:v>60414.255000000005</c:v>
                </c:pt>
                <c:pt idx="2">
                  <c:v>304308.84000000003</c:v>
                </c:pt>
                <c:pt idx="3">
                  <c:v>60414.255000000005</c:v>
                </c:pt>
                <c:pt idx="4">
                  <c:v>11187.825000000001</c:v>
                </c:pt>
              </c:numCache>
            </c:numRef>
          </c:val>
        </c:ser>
        <c:dLbls>
          <c:showVal val="1"/>
        </c:dLbls>
        <c:marker val="1"/>
        <c:axId val="86099840"/>
        <c:axId val="86101376"/>
      </c:lineChart>
      <c:catAx>
        <c:axId val="8609984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6101376"/>
        <c:crosses val="autoZero"/>
        <c:auto val="1"/>
        <c:lblAlgn val="ctr"/>
        <c:lblOffset val="100"/>
      </c:catAx>
      <c:valAx>
        <c:axId val="86101376"/>
        <c:scaling>
          <c:orientation val="minMax"/>
        </c:scaling>
        <c:delete val="1"/>
        <c:axPos val="l"/>
        <c:numFmt formatCode="General" sourceLinked="1"/>
        <c:tickLblPos val="none"/>
        <c:crossAx val="86099840"/>
        <c:crosses val="autoZero"/>
        <c:crossBetween val="between"/>
      </c:valAx>
    </c:plotArea>
    <c:legend>
      <c:legendPos val="t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2009 Grade Distribution for                 Ozarka College vs. the Standard Curve</a:t>
            </a:r>
          </a:p>
        </c:rich>
      </c:tx>
      <c:layout>
        <c:manualLayout>
          <c:xMode val="edge"/>
          <c:yMode val="edge"/>
          <c:x val="0.1390977443609023"/>
          <c:y val="3.5398230088495589E-2"/>
        </c:manualLayout>
      </c:layout>
    </c:title>
    <c:plotArea>
      <c:layout/>
      <c:lineChart>
        <c:grouping val="standard"/>
        <c:ser>
          <c:idx val="0"/>
          <c:order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[1]Sheet2!$A$2:$A$6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[1]Sheet2!$D$2:$D$6</c:f>
              <c:numCache>
                <c:formatCode>General</c:formatCode>
                <c:ptCount val="5"/>
                <c:pt idx="0">
                  <c:v>1778</c:v>
                </c:pt>
                <c:pt idx="1">
                  <c:v>942</c:v>
                </c:pt>
                <c:pt idx="2">
                  <c:v>501</c:v>
                </c:pt>
                <c:pt idx="3">
                  <c:v>150</c:v>
                </c:pt>
                <c:pt idx="4">
                  <c:v>331</c:v>
                </c:pt>
              </c:numCache>
            </c:numRef>
          </c:val>
        </c:ser>
        <c:ser>
          <c:idx val="1"/>
          <c:order val="1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[1]Sheet2!$A$2:$A$6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[1]Sheet2!$E$2:$E$6</c:f>
              <c:numCache>
                <c:formatCode>General</c:formatCode>
                <c:ptCount val="5"/>
                <c:pt idx="0">
                  <c:v>92.550000000000011</c:v>
                </c:pt>
                <c:pt idx="1">
                  <c:v>499.77000000000004</c:v>
                </c:pt>
                <c:pt idx="2">
                  <c:v>2517.36</c:v>
                </c:pt>
                <c:pt idx="3">
                  <c:v>499.77000000000004</c:v>
                </c:pt>
                <c:pt idx="4">
                  <c:v>92.550000000000011</c:v>
                </c:pt>
              </c:numCache>
            </c:numRef>
          </c:val>
        </c:ser>
        <c:dLbls>
          <c:showVal val="1"/>
        </c:dLbls>
        <c:marker val="1"/>
        <c:axId val="86016768"/>
        <c:axId val="86018304"/>
      </c:lineChart>
      <c:catAx>
        <c:axId val="8601676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6018304"/>
        <c:crosses val="autoZero"/>
        <c:auto val="1"/>
        <c:lblAlgn val="ctr"/>
        <c:lblOffset val="100"/>
      </c:catAx>
      <c:valAx>
        <c:axId val="86018304"/>
        <c:scaling>
          <c:orientation val="minMax"/>
        </c:scaling>
        <c:delete val="1"/>
        <c:axPos val="l"/>
        <c:numFmt formatCode="General" sourceLinked="1"/>
        <c:tickLblPos val="none"/>
        <c:crossAx val="86016768"/>
        <c:crosses val="autoZero"/>
        <c:crossBetween val="between"/>
      </c:valAx>
    </c:plotArea>
    <c:legend>
      <c:legendPos val="t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62EA96A-BF25-40E9-A706-FD0E0622ADB9}" type="doc">
      <dgm:prSet loTypeId="urn:microsoft.com/office/officeart/2005/8/layout/default" loCatId="list" qsTypeId="urn:microsoft.com/office/officeart/2005/8/quickstyle/3d9" qsCatId="3D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BD01F641-E117-4937-A1E1-211B9C88AD8E}">
      <dgm:prSet phldrT="[Text]"/>
      <dgm:spPr/>
      <dgm:t>
        <a:bodyPr/>
        <a:lstStyle/>
        <a:p>
          <a:r>
            <a:rPr lang="en-US"/>
            <a:t>Colles</a:t>
          </a:r>
        </a:p>
      </dgm:t>
    </dgm:pt>
    <dgm:pt modelId="{5B2BE748-B823-4AA4-B75B-59F327BC03C2}" type="parTrans" cxnId="{37628F5D-FCE9-4C52-9C92-AAA357AEF6C8}">
      <dgm:prSet/>
      <dgm:spPr/>
      <dgm:t>
        <a:bodyPr/>
        <a:lstStyle/>
        <a:p>
          <a:endParaRPr lang="en-US"/>
        </a:p>
      </dgm:t>
    </dgm:pt>
    <dgm:pt modelId="{246766C5-8621-4E2E-B8C7-71CBC17B90F2}" type="sibTrans" cxnId="{37628F5D-FCE9-4C52-9C92-AAA357AEF6C8}">
      <dgm:prSet/>
      <dgm:spPr/>
      <dgm:t>
        <a:bodyPr/>
        <a:lstStyle/>
        <a:p>
          <a:endParaRPr lang="en-US"/>
        </a:p>
      </dgm:t>
    </dgm:pt>
    <dgm:pt modelId="{7C018B0A-434C-4A45-8DA5-E3894F09C276}">
      <dgm:prSet phldrT="[Text]"/>
      <dgm:spPr/>
      <dgm:t>
        <a:bodyPr/>
        <a:lstStyle/>
        <a:p>
          <a:r>
            <a:rPr lang="en-US"/>
            <a:t>Arnn</a:t>
          </a:r>
        </a:p>
      </dgm:t>
    </dgm:pt>
    <dgm:pt modelId="{EEE5B8EE-D06F-429A-A851-7C617B2A6656}" type="parTrans" cxnId="{820AB447-9751-403F-A16B-D9EE17074052}">
      <dgm:prSet/>
      <dgm:spPr/>
      <dgm:t>
        <a:bodyPr/>
        <a:lstStyle/>
        <a:p>
          <a:endParaRPr lang="en-US"/>
        </a:p>
      </dgm:t>
    </dgm:pt>
    <dgm:pt modelId="{DE28C144-F76C-4F61-8839-14B0CCC3A2D3}" type="sibTrans" cxnId="{820AB447-9751-403F-A16B-D9EE17074052}">
      <dgm:prSet/>
      <dgm:spPr/>
      <dgm:t>
        <a:bodyPr/>
        <a:lstStyle/>
        <a:p>
          <a:endParaRPr lang="en-US"/>
        </a:p>
      </dgm:t>
    </dgm:pt>
    <dgm:pt modelId="{0CC6D5D3-47E9-48BC-9B5E-0DDFE82BCFB1}">
      <dgm:prSet phldrT="[Text]"/>
      <dgm:spPr/>
      <dgm:t>
        <a:bodyPr/>
        <a:lstStyle/>
        <a:p>
          <a:r>
            <a:rPr lang="en-US"/>
            <a:t>Buckingham</a:t>
          </a:r>
        </a:p>
      </dgm:t>
    </dgm:pt>
    <dgm:pt modelId="{B1B57F67-77D7-4873-8B6E-BC287231D538}" type="parTrans" cxnId="{763EDAA4-0A95-47CA-97E9-043DCBD43B04}">
      <dgm:prSet/>
      <dgm:spPr/>
      <dgm:t>
        <a:bodyPr/>
        <a:lstStyle/>
        <a:p>
          <a:endParaRPr lang="en-US"/>
        </a:p>
      </dgm:t>
    </dgm:pt>
    <dgm:pt modelId="{18F61E2E-7981-43DC-9455-9FEE41BD9134}" type="sibTrans" cxnId="{763EDAA4-0A95-47CA-97E9-043DCBD43B04}">
      <dgm:prSet/>
      <dgm:spPr/>
      <dgm:t>
        <a:bodyPr/>
        <a:lstStyle/>
        <a:p>
          <a:endParaRPr lang="en-US"/>
        </a:p>
      </dgm:t>
    </dgm:pt>
    <dgm:pt modelId="{9D7FC907-A28B-4591-B775-BFCD37F6C7C8}">
      <dgm:prSet phldrT="[Text]"/>
      <dgm:spPr/>
      <dgm:t>
        <a:bodyPr/>
        <a:lstStyle/>
        <a:p>
          <a:r>
            <a:rPr lang="en-US"/>
            <a:t>Stirling</a:t>
          </a:r>
        </a:p>
      </dgm:t>
    </dgm:pt>
    <dgm:pt modelId="{8088625D-13EA-4F8D-838C-1F3D3D747296}" type="parTrans" cxnId="{338E17B1-ACE5-4EC9-B709-E23C15D0D74A}">
      <dgm:prSet/>
      <dgm:spPr/>
      <dgm:t>
        <a:bodyPr/>
        <a:lstStyle/>
        <a:p>
          <a:endParaRPr lang="en-US"/>
        </a:p>
      </dgm:t>
    </dgm:pt>
    <dgm:pt modelId="{C64BB0C1-FAED-472F-A9AF-46F227672526}" type="sibTrans" cxnId="{338E17B1-ACE5-4EC9-B709-E23C15D0D74A}">
      <dgm:prSet/>
      <dgm:spPr/>
      <dgm:t>
        <a:bodyPr/>
        <a:lstStyle/>
        <a:p>
          <a:endParaRPr lang="en-US"/>
        </a:p>
      </dgm:t>
    </dgm:pt>
    <dgm:pt modelId="{CA16365E-4C80-43B0-8C84-439DA1F0A2D6}">
      <dgm:prSet phldrT="[Text]"/>
      <dgm:spPr/>
      <dgm:t>
        <a:bodyPr/>
        <a:lstStyle/>
        <a:p>
          <a:r>
            <a:rPr lang="en-US"/>
            <a:t>Lawrence</a:t>
          </a:r>
        </a:p>
      </dgm:t>
    </dgm:pt>
    <dgm:pt modelId="{1D5A3CFA-0CD9-4B72-A335-A4D26CC7BDA1}" type="parTrans" cxnId="{91612845-C2F7-4CBD-BBA0-63D1BB7B3E61}">
      <dgm:prSet/>
      <dgm:spPr/>
      <dgm:t>
        <a:bodyPr/>
        <a:lstStyle/>
        <a:p>
          <a:endParaRPr lang="en-US"/>
        </a:p>
      </dgm:t>
    </dgm:pt>
    <dgm:pt modelId="{5AC9EC72-4213-4160-A696-12187D4C4C61}" type="sibTrans" cxnId="{91612845-C2F7-4CBD-BBA0-63D1BB7B3E61}">
      <dgm:prSet/>
      <dgm:spPr/>
      <dgm:t>
        <a:bodyPr/>
        <a:lstStyle/>
        <a:p>
          <a:endParaRPr lang="en-US"/>
        </a:p>
      </dgm:t>
    </dgm:pt>
    <dgm:pt modelId="{5C8592F5-6FFD-4DB1-A463-0CE7DC42EA63}">
      <dgm:prSet phldrT="[Text]"/>
      <dgm:spPr/>
      <dgm:t>
        <a:bodyPr/>
        <a:lstStyle/>
        <a:p>
          <a:r>
            <a:rPr lang="en-US"/>
            <a:t>Hudspeth</a:t>
          </a:r>
        </a:p>
      </dgm:t>
    </dgm:pt>
    <dgm:pt modelId="{07D7861B-DCD0-4D45-910B-553F53A09684}" type="parTrans" cxnId="{A2121FFA-E97A-4384-A5C1-D6364F4AEE01}">
      <dgm:prSet/>
      <dgm:spPr/>
      <dgm:t>
        <a:bodyPr/>
        <a:lstStyle/>
        <a:p>
          <a:endParaRPr lang="en-US"/>
        </a:p>
      </dgm:t>
    </dgm:pt>
    <dgm:pt modelId="{BA5D26FC-7CAF-490D-83EF-8A2E47A9DF88}" type="sibTrans" cxnId="{A2121FFA-E97A-4384-A5C1-D6364F4AEE01}">
      <dgm:prSet/>
      <dgm:spPr/>
      <dgm:t>
        <a:bodyPr/>
        <a:lstStyle/>
        <a:p>
          <a:endParaRPr lang="en-US"/>
        </a:p>
      </dgm:t>
    </dgm:pt>
    <dgm:pt modelId="{7C64F61A-70EB-4464-895C-586FA761D7A8}">
      <dgm:prSet phldrT="[Text]"/>
      <dgm:spPr/>
      <dgm:t>
        <a:bodyPr/>
        <a:lstStyle/>
        <a:p>
          <a:r>
            <a:rPr lang="en-US"/>
            <a:t>Fulbright</a:t>
          </a:r>
        </a:p>
      </dgm:t>
    </dgm:pt>
    <dgm:pt modelId="{73E527AB-E008-4443-9461-6A60BCAFA207}" type="parTrans" cxnId="{81763CC3-78EA-47A8-BFBB-E1D795B4F00B}">
      <dgm:prSet/>
      <dgm:spPr/>
      <dgm:t>
        <a:bodyPr/>
        <a:lstStyle/>
        <a:p>
          <a:endParaRPr lang="en-US"/>
        </a:p>
      </dgm:t>
    </dgm:pt>
    <dgm:pt modelId="{C003A7D6-79AD-4B6E-BC6D-C65CB626B50B}" type="sibTrans" cxnId="{81763CC3-78EA-47A8-BFBB-E1D795B4F00B}">
      <dgm:prSet/>
      <dgm:spPr/>
      <dgm:t>
        <a:bodyPr/>
        <a:lstStyle/>
        <a:p>
          <a:endParaRPr lang="en-US"/>
        </a:p>
      </dgm:t>
    </dgm:pt>
    <dgm:pt modelId="{AB1A8F49-D819-4DB1-A675-4AA5F965A225}">
      <dgm:prSet phldrT="[Text]"/>
      <dgm:spPr/>
      <dgm:t>
        <a:bodyPr/>
        <a:lstStyle/>
        <a:p>
          <a:r>
            <a:rPr lang="en-US"/>
            <a:t>DeLong</a:t>
          </a:r>
        </a:p>
      </dgm:t>
    </dgm:pt>
    <dgm:pt modelId="{BA473088-C516-4B23-8753-209116C3AF7D}" type="parTrans" cxnId="{25BA0E04-E201-4683-82B7-B23E8E47D324}">
      <dgm:prSet/>
      <dgm:spPr/>
      <dgm:t>
        <a:bodyPr/>
        <a:lstStyle/>
        <a:p>
          <a:endParaRPr lang="en-US"/>
        </a:p>
      </dgm:t>
    </dgm:pt>
    <dgm:pt modelId="{5A963B60-0206-4515-AF24-6A0B0BA52775}" type="sibTrans" cxnId="{25BA0E04-E201-4683-82B7-B23E8E47D324}">
      <dgm:prSet/>
      <dgm:spPr/>
      <dgm:t>
        <a:bodyPr/>
        <a:lstStyle/>
        <a:p>
          <a:endParaRPr lang="en-US"/>
        </a:p>
      </dgm:t>
    </dgm:pt>
    <dgm:pt modelId="{42165B28-D9F4-44BE-9BCD-D9DD74C9E69D}">
      <dgm:prSet phldrT="[Text]"/>
      <dgm:spPr/>
      <dgm:t>
        <a:bodyPr/>
        <a:lstStyle/>
        <a:p>
          <a:r>
            <a:rPr lang="en-US"/>
            <a:t>Nicholson</a:t>
          </a:r>
        </a:p>
      </dgm:t>
    </dgm:pt>
    <dgm:pt modelId="{85C99AAD-A52D-43BC-A140-264A6945EBDF}" type="parTrans" cxnId="{C3295364-0E0A-43AD-A447-29B78846B0A5}">
      <dgm:prSet/>
      <dgm:spPr/>
      <dgm:t>
        <a:bodyPr/>
        <a:lstStyle/>
        <a:p>
          <a:endParaRPr lang="en-US"/>
        </a:p>
      </dgm:t>
    </dgm:pt>
    <dgm:pt modelId="{464AA035-FA77-4D92-8A03-BB82E25C69B7}" type="sibTrans" cxnId="{C3295364-0E0A-43AD-A447-29B78846B0A5}">
      <dgm:prSet/>
      <dgm:spPr/>
      <dgm:t>
        <a:bodyPr/>
        <a:lstStyle/>
        <a:p>
          <a:endParaRPr lang="en-US"/>
        </a:p>
      </dgm:t>
    </dgm:pt>
    <dgm:pt modelId="{90862F6C-B674-4B5D-9C71-AEC12EFCCECD}">
      <dgm:prSet phldrT="[Text]"/>
      <dgm:spPr/>
      <dgm:t>
        <a:bodyPr/>
        <a:lstStyle/>
        <a:p>
          <a:r>
            <a:rPr lang="en-US"/>
            <a:t>Petersen</a:t>
          </a:r>
        </a:p>
      </dgm:t>
    </dgm:pt>
    <dgm:pt modelId="{C6EEA6A9-5DFA-492D-9AA4-158D05031ECA}" type="parTrans" cxnId="{4BEFCFC2-46FC-499F-A403-11AA3F2BF34B}">
      <dgm:prSet/>
      <dgm:spPr/>
      <dgm:t>
        <a:bodyPr/>
        <a:lstStyle/>
        <a:p>
          <a:endParaRPr lang="en-US"/>
        </a:p>
      </dgm:t>
    </dgm:pt>
    <dgm:pt modelId="{44923FBC-908A-4E09-8B28-8FAB211B9BEF}" type="sibTrans" cxnId="{4BEFCFC2-46FC-499F-A403-11AA3F2BF34B}">
      <dgm:prSet/>
      <dgm:spPr/>
      <dgm:t>
        <a:bodyPr/>
        <a:lstStyle/>
        <a:p>
          <a:endParaRPr lang="en-US"/>
        </a:p>
      </dgm:t>
    </dgm:pt>
    <dgm:pt modelId="{FF864DEB-2581-4211-B650-60AB55105773}">
      <dgm:prSet phldrT="[Text]"/>
      <dgm:spPr/>
      <dgm:t>
        <a:bodyPr/>
        <a:lstStyle/>
        <a:p>
          <a:r>
            <a:rPr lang="en-US"/>
            <a:t>Lorch</a:t>
          </a:r>
        </a:p>
      </dgm:t>
    </dgm:pt>
    <dgm:pt modelId="{A576BA86-25C8-4054-8426-238731D8EECF}" type="parTrans" cxnId="{C1F73579-01D7-48CA-8A69-959C0B133E3F}">
      <dgm:prSet/>
      <dgm:spPr/>
      <dgm:t>
        <a:bodyPr/>
        <a:lstStyle/>
        <a:p>
          <a:endParaRPr lang="en-US"/>
        </a:p>
      </dgm:t>
    </dgm:pt>
    <dgm:pt modelId="{1401E025-1739-46EF-87D9-616F486241D8}" type="sibTrans" cxnId="{C1F73579-01D7-48CA-8A69-959C0B133E3F}">
      <dgm:prSet/>
      <dgm:spPr/>
      <dgm:t>
        <a:bodyPr/>
        <a:lstStyle/>
        <a:p>
          <a:endParaRPr lang="en-US"/>
        </a:p>
      </dgm:t>
    </dgm:pt>
    <dgm:pt modelId="{2AB24CC8-0651-4C73-96CC-84212CBF0CE2}" type="pres">
      <dgm:prSet presAssocID="{062EA96A-BF25-40E9-A706-FD0E0622ADB9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472210DF-2B09-41D7-871D-FA5DD11ED3E7}" type="pres">
      <dgm:prSet presAssocID="{BD01F641-E117-4937-A1E1-211B9C88AD8E}" presName="node" presStyleLbl="node1" presStyleIdx="0" presStyleCnt="1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A21E25F-F0FA-4B2F-B905-BCF4DD5E5D1E}" type="pres">
      <dgm:prSet presAssocID="{246766C5-8621-4E2E-B8C7-71CBC17B90F2}" presName="sibTrans" presStyleCnt="0"/>
      <dgm:spPr/>
    </dgm:pt>
    <dgm:pt modelId="{43CFB903-9102-48E3-BA2D-EE1DE1260F7D}" type="pres">
      <dgm:prSet presAssocID="{7C018B0A-434C-4A45-8DA5-E3894F09C276}" presName="node" presStyleLbl="node1" presStyleIdx="1" presStyleCnt="11" custLinFactX="619" custLinFactNeighborX="100000" custLinFactNeighborY="2054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6640266C-68B3-4E32-8640-EFAFF4DFD372}" type="pres">
      <dgm:prSet presAssocID="{DE28C144-F76C-4F61-8839-14B0CCC3A2D3}" presName="sibTrans" presStyleCnt="0"/>
      <dgm:spPr/>
    </dgm:pt>
    <dgm:pt modelId="{5832BC33-7329-4F1B-B745-640BA298FADC}" type="pres">
      <dgm:prSet presAssocID="{0CC6D5D3-47E9-48BC-9B5E-0DDFE82BCFB1}" presName="node" presStyleLbl="node1" presStyleIdx="2" presStyleCnt="11" custLinFactNeighborX="87332" custLinFactNeighborY="-25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D22C3A95-2A49-460F-A813-37AA0150E07E}" type="pres">
      <dgm:prSet presAssocID="{18F61E2E-7981-43DC-9455-9FEE41BD9134}" presName="sibTrans" presStyleCnt="0"/>
      <dgm:spPr/>
    </dgm:pt>
    <dgm:pt modelId="{786C588B-A83A-4C2A-9D5A-903AFAA05A31}" type="pres">
      <dgm:prSet presAssocID="{9D7FC907-A28B-4591-B775-BFCD37F6C7C8}" presName="node" presStyleLbl="node1" presStyleIdx="3" presStyleCnt="11" custLinFactNeighborX="87230" custLinFactNeighborY="-274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DC2990A-F6C4-4CB0-8B43-255B756A7D78}" type="pres">
      <dgm:prSet presAssocID="{C64BB0C1-FAED-472F-A9AF-46F227672526}" presName="sibTrans" presStyleCnt="0"/>
      <dgm:spPr/>
    </dgm:pt>
    <dgm:pt modelId="{14E02EC0-8593-4BD8-8E85-1B313EB3FC06}" type="pres">
      <dgm:prSet presAssocID="{CA16365E-4C80-43B0-8C84-439DA1F0A2D6}" presName="node" presStyleLbl="node1" presStyleIdx="4" presStyleCnt="11" custLinFactX="-133320" custLinFactNeighborX="-200000" custLinFactNeighborY="734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D011402-5B66-4FC8-8F92-B47434F57A41}" type="pres">
      <dgm:prSet presAssocID="{5AC9EC72-4213-4160-A696-12187D4C4C61}" presName="sibTrans" presStyleCnt="0"/>
      <dgm:spPr/>
    </dgm:pt>
    <dgm:pt modelId="{2CEA1AD7-2FBD-43DD-9C46-CC4FEBA7FF5D}" type="pres">
      <dgm:prSet presAssocID="{5C8592F5-6FFD-4DB1-A463-0CE7DC42EA63}" presName="node" presStyleLbl="node1" presStyleIdx="5" presStyleCnt="11" custLinFactNeighborX="-2546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FFC11BE-595E-4A76-B1A0-C69728AE7C5F}" type="pres">
      <dgm:prSet presAssocID="{BA5D26FC-7CAF-490D-83EF-8A2E47A9DF88}" presName="sibTrans" presStyleCnt="0"/>
      <dgm:spPr/>
    </dgm:pt>
    <dgm:pt modelId="{E361F85D-936D-41AF-83A7-BD2FB10326EE}" type="pres">
      <dgm:prSet presAssocID="{7C64F61A-70EB-4464-895C-586FA761D7A8}" presName="node" presStyleLbl="node1" presStyleIdx="6" presStyleCnt="11" custLinFactX="-348875" custLinFactY="35637" custLinFactNeighborX="-400000" custLinFactNeighborY="10000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CED1D3EA-A4F4-47F2-932A-662292520726}" type="pres">
      <dgm:prSet presAssocID="{C003A7D6-79AD-4B6E-BC6D-C65CB626B50B}" presName="sibTrans" presStyleCnt="0"/>
      <dgm:spPr/>
    </dgm:pt>
    <dgm:pt modelId="{FF4EDBC0-3654-4183-8DE3-01137C78AA2E}" type="pres">
      <dgm:prSet presAssocID="{AB1A8F49-D819-4DB1-A675-4AA5F965A225}" presName="node" presStyleLbl="node1" presStyleIdx="7" presStyleCnt="11" custLinFactX="-300000" custLinFactY="94996" custLinFactNeighborX="-351407" custLinFactNeighborY="10000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43DDC1EF-9CC8-4013-A0AD-DA86A36BBF10}" type="pres">
      <dgm:prSet presAssocID="{5A963B60-0206-4515-AF24-6A0B0BA52775}" presName="sibTrans" presStyleCnt="0"/>
      <dgm:spPr/>
    </dgm:pt>
    <dgm:pt modelId="{C1C446DA-E220-4B2E-8DFA-DFA53B7F08C1}" type="pres">
      <dgm:prSet presAssocID="{42165B28-D9F4-44BE-9BCD-D9DD74C9E69D}" presName="node" presStyleLbl="node1" presStyleIdx="8" presStyleCnt="11" custLinFactNeighborX="-54116" custLinFactNeighborY="9497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6F396B3-CED5-40B5-B7F1-4CCE1217D6B2}" type="pres">
      <dgm:prSet presAssocID="{464AA035-FA77-4D92-8A03-BB82E25C69B7}" presName="sibTrans" presStyleCnt="0"/>
      <dgm:spPr/>
    </dgm:pt>
    <dgm:pt modelId="{A80B9FC0-9446-4419-B221-414664EDA47B}" type="pres">
      <dgm:prSet presAssocID="{90862F6C-B674-4B5D-9C71-AEC12EFCCECD}" presName="node" presStyleLbl="node1" presStyleIdx="9" presStyleCnt="11" custLinFactNeighborX="-56585" custLinFactNeighborY="139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633BC4E6-11AC-406F-BC5B-9F65D43E15D3}" type="pres">
      <dgm:prSet presAssocID="{44923FBC-908A-4E09-8B28-8FAB211B9BEF}" presName="sibTrans" presStyleCnt="0"/>
      <dgm:spPr/>
    </dgm:pt>
    <dgm:pt modelId="{452C93F0-A459-44A5-9463-A2AA34F69F64}" type="pres">
      <dgm:prSet presAssocID="{FF864DEB-2581-4211-B650-60AB55105773}" presName="node" presStyleLbl="node1" presStyleIdx="10" presStyleCnt="11" custLinFactY="71461" custLinFactNeighborX="-59878" custLinFactNeighborY="10000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5E725DF-E1C3-479C-A0A0-3F0B67201528}" type="presOf" srcId="{5C8592F5-6FFD-4DB1-A463-0CE7DC42EA63}" destId="{2CEA1AD7-2FBD-43DD-9C46-CC4FEBA7FF5D}" srcOrd="0" destOrd="0" presId="urn:microsoft.com/office/officeart/2005/8/layout/default"/>
    <dgm:cxn modelId="{D8317972-B7A4-4FBA-8F1C-B9B78DA802C7}" type="presOf" srcId="{90862F6C-B674-4B5D-9C71-AEC12EFCCECD}" destId="{A80B9FC0-9446-4419-B221-414664EDA47B}" srcOrd="0" destOrd="0" presId="urn:microsoft.com/office/officeart/2005/8/layout/default"/>
    <dgm:cxn modelId="{338E17B1-ACE5-4EC9-B709-E23C15D0D74A}" srcId="{062EA96A-BF25-40E9-A706-FD0E0622ADB9}" destId="{9D7FC907-A28B-4591-B775-BFCD37F6C7C8}" srcOrd="3" destOrd="0" parTransId="{8088625D-13EA-4F8D-838C-1F3D3D747296}" sibTransId="{C64BB0C1-FAED-472F-A9AF-46F227672526}"/>
    <dgm:cxn modelId="{4BEFCFC2-46FC-499F-A403-11AA3F2BF34B}" srcId="{062EA96A-BF25-40E9-A706-FD0E0622ADB9}" destId="{90862F6C-B674-4B5D-9C71-AEC12EFCCECD}" srcOrd="9" destOrd="0" parTransId="{C6EEA6A9-5DFA-492D-9AA4-158D05031ECA}" sibTransId="{44923FBC-908A-4E09-8B28-8FAB211B9BEF}"/>
    <dgm:cxn modelId="{4931BED0-8D1D-4BF6-AD25-16E28D827D06}" type="presOf" srcId="{9D7FC907-A28B-4591-B775-BFCD37F6C7C8}" destId="{786C588B-A83A-4C2A-9D5A-903AFAA05A31}" srcOrd="0" destOrd="0" presId="urn:microsoft.com/office/officeart/2005/8/layout/default"/>
    <dgm:cxn modelId="{47D675FF-1355-4AE2-981A-7FA90F813F7D}" type="presOf" srcId="{7C018B0A-434C-4A45-8DA5-E3894F09C276}" destId="{43CFB903-9102-48E3-BA2D-EE1DE1260F7D}" srcOrd="0" destOrd="0" presId="urn:microsoft.com/office/officeart/2005/8/layout/default"/>
    <dgm:cxn modelId="{763EDAA4-0A95-47CA-97E9-043DCBD43B04}" srcId="{062EA96A-BF25-40E9-A706-FD0E0622ADB9}" destId="{0CC6D5D3-47E9-48BC-9B5E-0DDFE82BCFB1}" srcOrd="2" destOrd="0" parTransId="{B1B57F67-77D7-4873-8B6E-BC287231D538}" sibTransId="{18F61E2E-7981-43DC-9455-9FEE41BD9134}"/>
    <dgm:cxn modelId="{4CBFFDAF-BC5E-4E2A-B518-0B664B263E45}" type="presOf" srcId="{FF864DEB-2581-4211-B650-60AB55105773}" destId="{452C93F0-A459-44A5-9463-A2AA34F69F64}" srcOrd="0" destOrd="0" presId="urn:microsoft.com/office/officeart/2005/8/layout/default"/>
    <dgm:cxn modelId="{81763CC3-78EA-47A8-BFBB-E1D795B4F00B}" srcId="{062EA96A-BF25-40E9-A706-FD0E0622ADB9}" destId="{7C64F61A-70EB-4464-895C-586FA761D7A8}" srcOrd="6" destOrd="0" parTransId="{73E527AB-E008-4443-9461-6A60BCAFA207}" sibTransId="{C003A7D6-79AD-4B6E-BC6D-C65CB626B50B}"/>
    <dgm:cxn modelId="{25BA0E04-E201-4683-82B7-B23E8E47D324}" srcId="{062EA96A-BF25-40E9-A706-FD0E0622ADB9}" destId="{AB1A8F49-D819-4DB1-A675-4AA5F965A225}" srcOrd="7" destOrd="0" parTransId="{BA473088-C516-4B23-8753-209116C3AF7D}" sibTransId="{5A963B60-0206-4515-AF24-6A0B0BA52775}"/>
    <dgm:cxn modelId="{2A6AD198-43F2-4F46-A594-835D273EDC8A}" type="presOf" srcId="{AB1A8F49-D819-4DB1-A675-4AA5F965A225}" destId="{FF4EDBC0-3654-4183-8DE3-01137C78AA2E}" srcOrd="0" destOrd="0" presId="urn:microsoft.com/office/officeart/2005/8/layout/default"/>
    <dgm:cxn modelId="{91612845-C2F7-4CBD-BBA0-63D1BB7B3E61}" srcId="{062EA96A-BF25-40E9-A706-FD0E0622ADB9}" destId="{CA16365E-4C80-43B0-8C84-439DA1F0A2D6}" srcOrd="4" destOrd="0" parTransId="{1D5A3CFA-0CD9-4B72-A335-A4D26CC7BDA1}" sibTransId="{5AC9EC72-4213-4160-A696-12187D4C4C61}"/>
    <dgm:cxn modelId="{C1F73579-01D7-48CA-8A69-959C0B133E3F}" srcId="{062EA96A-BF25-40E9-A706-FD0E0622ADB9}" destId="{FF864DEB-2581-4211-B650-60AB55105773}" srcOrd="10" destOrd="0" parTransId="{A576BA86-25C8-4054-8426-238731D8EECF}" sibTransId="{1401E025-1739-46EF-87D9-616F486241D8}"/>
    <dgm:cxn modelId="{CCAE50FB-B4BE-4790-BC95-B63DF262486B}" type="presOf" srcId="{062EA96A-BF25-40E9-A706-FD0E0622ADB9}" destId="{2AB24CC8-0651-4C73-96CC-84212CBF0CE2}" srcOrd="0" destOrd="0" presId="urn:microsoft.com/office/officeart/2005/8/layout/default"/>
    <dgm:cxn modelId="{37628F5D-FCE9-4C52-9C92-AAA357AEF6C8}" srcId="{062EA96A-BF25-40E9-A706-FD0E0622ADB9}" destId="{BD01F641-E117-4937-A1E1-211B9C88AD8E}" srcOrd="0" destOrd="0" parTransId="{5B2BE748-B823-4AA4-B75B-59F327BC03C2}" sibTransId="{246766C5-8621-4E2E-B8C7-71CBC17B90F2}"/>
    <dgm:cxn modelId="{91897045-5664-4490-A0CA-6620C9CA2CF4}" type="presOf" srcId="{BD01F641-E117-4937-A1E1-211B9C88AD8E}" destId="{472210DF-2B09-41D7-871D-FA5DD11ED3E7}" srcOrd="0" destOrd="0" presId="urn:microsoft.com/office/officeart/2005/8/layout/default"/>
    <dgm:cxn modelId="{820AB447-9751-403F-A16B-D9EE17074052}" srcId="{062EA96A-BF25-40E9-A706-FD0E0622ADB9}" destId="{7C018B0A-434C-4A45-8DA5-E3894F09C276}" srcOrd="1" destOrd="0" parTransId="{EEE5B8EE-D06F-429A-A851-7C617B2A6656}" sibTransId="{DE28C144-F76C-4F61-8839-14B0CCC3A2D3}"/>
    <dgm:cxn modelId="{C3295364-0E0A-43AD-A447-29B78846B0A5}" srcId="{062EA96A-BF25-40E9-A706-FD0E0622ADB9}" destId="{42165B28-D9F4-44BE-9BCD-D9DD74C9E69D}" srcOrd="8" destOrd="0" parTransId="{85C99AAD-A52D-43BC-A140-264A6945EBDF}" sibTransId="{464AA035-FA77-4D92-8A03-BB82E25C69B7}"/>
    <dgm:cxn modelId="{A2121FFA-E97A-4384-A5C1-D6364F4AEE01}" srcId="{062EA96A-BF25-40E9-A706-FD0E0622ADB9}" destId="{5C8592F5-6FFD-4DB1-A463-0CE7DC42EA63}" srcOrd="5" destOrd="0" parTransId="{07D7861B-DCD0-4D45-910B-553F53A09684}" sibTransId="{BA5D26FC-7CAF-490D-83EF-8A2E47A9DF88}"/>
    <dgm:cxn modelId="{CDCEE4EC-1400-4B9F-9DA4-91F23A95F8FA}" type="presOf" srcId="{0CC6D5D3-47E9-48BC-9B5E-0DDFE82BCFB1}" destId="{5832BC33-7329-4F1B-B745-640BA298FADC}" srcOrd="0" destOrd="0" presId="urn:microsoft.com/office/officeart/2005/8/layout/default"/>
    <dgm:cxn modelId="{0F47DC82-BAD2-46A0-88EA-35CD84DF0C8C}" type="presOf" srcId="{CA16365E-4C80-43B0-8C84-439DA1F0A2D6}" destId="{14E02EC0-8593-4BD8-8E85-1B313EB3FC06}" srcOrd="0" destOrd="0" presId="urn:microsoft.com/office/officeart/2005/8/layout/default"/>
    <dgm:cxn modelId="{F1B31FC1-2957-47DC-8108-39DD4DAC9ECC}" type="presOf" srcId="{42165B28-D9F4-44BE-9BCD-D9DD74C9E69D}" destId="{C1C446DA-E220-4B2E-8DFA-DFA53B7F08C1}" srcOrd="0" destOrd="0" presId="urn:microsoft.com/office/officeart/2005/8/layout/default"/>
    <dgm:cxn modelId="{9B39DC20-DF5F-4B0B-B766-C0E1EAB9ACF9}" type="presOf" srcId="{7C64F61A-70EB-4464-895C-586FA761D7A8}" destId="{E361F85D-936D-41AF-83A7-BD2FB10326EE}" srcOrd="0" destOrd="0" presId="urn:microsoft.com/office/officeart/2005/8/layout/default"/>
    <dgm:cxn modelId="{A01C793A-3921-4E57-9844-A0166D0393AC}" type="presParOf" srcId="{2AB24CC8-0651-4C73-96CC-84212CBF0CE2}" destId="{472210DF-2B09-41D7-871D-FA5DD11ED3E7}" srcOrd="0" destOrd="0" presId="urn:microsoft.com/office/officeart/2005/8/layout/default"/>
    <dgm:cxn modelId="{5991A58C-C332-4682-A054-3F9B7916A0D0}" type="presParOf" srcId="{2AB24CC8-0651-4C73-96CC-84212CBF0CE2}" destId="{EA21E25F-F0FA-4B2F-B905-BCF4DD5E5D1E}" srcOrd="1" destOrd="0" presId="urn:microsoft.com/office/officeart/2005/8/layout/default"/>
    <dgm:cxn modelId="{8C0B76D2-80A9-4482-AEDA-1EC505977B87}" type="presParOf" srcId="{2AB24CC8-0651-4C73-96CC-84212CBF0CE2}" destId="{43CFB903-9102-48E3-BA2D-EE1DE1260F7D}" srcOrd="2" destOrd="0" presId="urn:microsoft.com/office/officeart/2005/8/layout/default"/>
    <dgm:cxn modelId="{B1A0CDD0-5849-4B40-9B65-99534C716D33}" type="presParOf" srcId="{2AB24CC8-0651-4C73-96CC-84212CBF0CE2}" destId="{6640266C-68B3-4E32-8640-EFAFF4DFD372}" srcOrd="3" destOrd="0" presId="urn:microsoft.com/office/officeart/2005/8/layout/default"/>
    <dgm:cxn modelId="{2EE3EC6B-FD0B-4EF1-8BBF-B355FCA3A73E}" type="presParOf" srcId="{2AB24CC8-0651-4C73-96CC-84212CBF0CE2}" destId="{5832BC33-7329-4F1B-B745-640BA298FADC}" srcOrd="4" destOrd="0" presId="urn:microsoft.com/office/officeart/2005/8/layout/default"/>
    <dgm:cxn modelId="{2C8632F9-BCF0-4620-A8C2-0FFB9786DF41}" type="presParOf" srcId="{2AB24CC8-0651-4C73-96CC-84212CBF0CE2}" destId="{D22C3A95-2A49-460F-A813-37AA0150E07E}" srcOrd="5" destOrd="0" presId="urn:microsoft.com/office/officeart/2005/8/layout/default"/>
    <dgm:cxn modelId="{D6364CF8-BC8C-4ECA-BABF-0EE73A36BBD8}" type="presParOf" srcId="{2AB24CC8-0651-4C73-96CC-84212CBF0CE2}" destId="{786C588B-A83A-4C2A-9D5A-903AFAA05A31}" srcOrd="6" destOrd="0" presId="urn:microsoft.com/office/officeart/2005/8/layout/default"/>
    <dgm:cxn modelId="{5D5A0F6E-B793-4836-82A2-D766658D7085}" type="presParOf" srcId="{2AB24CC8-0651-4C73-96CC-84212CBF0CE2}" destId="{9DC2990A-F6C4-4CB0-8B43-255B756A7D78}" srcOrd="7" destOrd="0" presId="urn:microsoft.com/office/officeart/2005/8/layout/default"/>
    <dgm:cxn modelId="{F396E3F0-E2D1-4239-BB64-F7321764B10D}" type="presParOf" srcId="{2AB24CC8-0651-4C73-96CC-84212CBF0CE2}" destId="{14E02EC0-8593-4BD8-8E85-1B313EB3FC06}" srcOrd="8" destOrd="0" presId="urn:microsoft.com/office/officeart/2005/8/layout/default"/>
    <dgm:cxn modelId="{6CB4D44A-94A0-480B-AEFF-674CAC0576DF}" type="presParOf" srcId="{2AB24CC8-0651-4C73-96CC-84212CBF0CE2}" destId="{3D011402-5B66-4FC8-8F92-B47434F57A41}" srcOrd="9" destOrd="0" presId="urn:microsoft.com/office/officeart/2005/8/layout/default"/>
    <dgm:cxn modelId="{24F052A0-84B4-44A1-8252-7377332702FF}" type="presParOf" srcId="{2AB24CC8-0651-4C73-96CC-84212CBF0CE2}" destId="{2CEA1AD7-2FBD-43DD-9C46-CC4FEBA7FF5D}" srcOrd="10" destOrd="0" presId="urn:microsoft.com/office/officeart/2005/8/layout/default"/>
    <dgm:cxn modelId="{181EA4DD-72F3-48C2-8746-67BEB5C060C1}" type="presParOf" srcId="{2AB24CC8-0651-4C73-96CC-84212CBF0CE2}" destId="{FFFC11BE-595E-4A76-B1A0-C69728AE7C5F}" srcOrd="11" destOrd="0" presId="urn:microsoft.com/office/officeart/2005/8/layout/default"/>
    <dgm:cxn modelId="{26DA433C-F6B8-4F1E-B956-B5948C418563}" type="presParOf" srcId="{2AB24CC8-0651-4C73-96CC-84212CBF0CE2}" destId="{E361F85D-936D-41AF-83A7-BD2FB10326EE}" srcOrd="12" destOrd="0" presId="urn:microsoft.com/office/officeart/2005/8/layout/default"/>
    <dgm:cxn modelId="{9DF5D60D-AABB-48D4-A8FA-F8FAB1CDB86C}" type="presParOf" srcId="{2AB24CC8-0651-4C73-96CC-84212CBF0CE2}" destId="{CED1D3EA-A4F4-47F2-932A-662292520726}" srcOrd="13" destOrd="0" presId="urn:microsoft.com/office/officeart/2005/8/layout/default"/>
    <dgm:cxn modelId="{B5588ADB-48FC-43A1-9B3B-EDB9BA75B34C}" type="presParOf" srcId="{2AB24CC8-0651-4C73-96CC-84212CBF0CE2}" destId="{FF4EDBC0-3654-4183-8DE3-01137C78AA2E}" srcOrd="14" destOrd="0" presId="urn:microsoft.com/office/officeart/2005/8/layout/default"/>
    <dgm:cxn modelId="{7BA520BC-90D0-4B07-B525-A0E1278CF3DC}" type="presParOf" srcId="{2AB24CC8-0651-4C73-96CC-84212CBF0CE2}" destId="{43DDC1EF-9CC8-4013-A0AD-DA86A36BBF10}" srcOrd="15" destOrd="0" presId="urn:microsoft.com/office/officeart/2005/8/layout/default"/>
    <dgm:cxn modelId="{B8156147-8451-4D8A-B9E9-9AA108DCB62D}" type="presParOf" srcId="{2AB24CC8-0651-4C73-96CC-84212CBF0CE2}" destId="{C1C446DA-E220-4B2E-8DFA-DFA53B7F08C1}" srcOrd="16" destOrd="0" presId="urn:microsoft.com/office/officeart/2005/8/layout/default"/>
    <dgm:cxn modelId="{C6AF477B-67F6-416A-9FA1-E0E76398FE74}" type="presParOf" srcId="{2AB24CC8-0651-4C73-96CC-84212CBF0CE2}" destId="{86F396B3-CED5-40B5-B7F1-4CCE1217D6B2}" srcOrd="17" destOrd="0" presId="urn:microsoft.com/office/officeart/2005/8/layout/default"/>
    <dgm:cxn modelId="{63AB0FBF-51EA-4B54-9175-7023BDB4ED7A}" type="presParOf" srcId="{2AB24CC8-0651-4C73-96CC-84212CBF0CE2}" destId="{A80B9FC0-9446-4419-B221-414664EDA47B}" srcOrd="18" destOrd="0" presId="urn:microsoft.com/office/officeart/2005/8/layout/default"/>
    <dgm:cxn modelId="{B682CE8E-138B-479E-98DA-C0F3ADDC0358}" type="presParOf" srcId="{2AB24CC8-0651-4C73-96CC-84212CBF0CE2}" destId="{633BC4E6-11AC-406F-BC5B-9F65D43E15D3}" srcOrd="19" destOrd="0" presId="urn:microsoft.com/office/officeart/2005/8/layout/default"/>
    <dgm:cxn modelId="{3049DFD3-DBF2-41E5-B9C2-7DFF4AD6050A}" type="presParOf" srcId="{2AB24CC8-0651-4C73-96CC-84212CBF0CE2}" destId="{452C93F0-A459-44A5-9463-A2AA34F69F64}" srcOrd="20" destOrd="0" presId="urn:microsoft.com/office/officeart/2005/8/layout/default"/>
  </dgm:cxnLst>
  <dgm:bg/>
  <dgm:whole/>
  <dgm:extLst>
    <a:ext uri="http://schemas.microsoft.com/office/drawing/2008/diagram">
      <dsp:dataModelExt xmlns="" xmlns:dsp="http://schemas.microsoft.com/office/drawing/2008/diagram" relId="rId5" minVer="http://schemas.openxmlformats.org/drawingml/2006/diagram"/>
    </a:ext>
  </dgm:extLst>
</dgm:dataModel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1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9">
  <dgm:title val=""/>
  <dgm:desc val=""/>
  <dgm:catLst>
    <dgm:cat type="3D" pri="11900"/>
  </dgm:catLst>
  <dgm:scene3d>
    <a:camera prst="perspectiveRelaxed">
      <a:rot lat="19149996" lon="20104178" rev="1577324"/>
    </a:camera>
    <a:lightRig rig="soft" dir="t"/>
    <a:backdrop>
      <a:anchor x="0" y="0" z="-210000"/>
      <a:norm dx="0" dy="0" dz="914400"/>
      <a:up dx="0" dy="914400" dz="0"/>
    </a:backdrop>
  </dgm:scene3d>
  <dgm:styleLbl name="node0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 extrusionH="152250" prstMaterial="matte">
      <a:bevelT w="165100" prst="coolSlant"/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 z="-22735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 extrusionH="152250" prstMaterial="matte">
      <a:bevelT w="165100" prst="coolSlant"/>
    </dgm:sp3d>
    <dgm:txPr>
      <a:sp3d extrusionH="28000" prstMaterial="matte"/>
    </dgm:txPr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 z="-22735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 z="-22735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 z="-22735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 z="-22735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 z="-22735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 extrusionH="152250" prstMaterial="matte">
      <a:bevelT w="165100" prst="coolSlan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 extrusionH="152250" prstMaterial="matte">
      <a:bevelT w="165100" prst="coolSlan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 z="-22735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 extrusionH="152250" prstMaterial="matte">
      <a:bevelT w="165100" prst="coolSlan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 z="-22735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 extrusionH="152250" prstMaterial="matte">
      <a:bevelT w="165100" prst="coolSlant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 z="-227350" prstMaterial="matte"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22735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>
      <a:sp3d extrusionH="28000" prstMaterial="matte"/>
    </dgm:txPr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106</xdr:row>
      <xdr:rowOff>19050</xdr:rowOff>
    </xdr:from>
    <xdr:to>
      <xdr:col>7</xdr:col>
      <xdr:colOff>371475</xdr:colOff>
      <xdr:row>120</xdr:row>
      <xdr:rowOff>95250</xdr:rowOff>
    </xdr:to>
    <xdr:graphicFrame macro="">
      <xdr:nvGraphicFramePr>
        <xdr:cNvPr id="10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161925</xdr:colOff>
      <xdr:row>124</xdr:row>
      <xdr:rowOff>9524</xdr:rowOff>
    </xdr:from>
    <xdr:to>
      <xdr:col>10</xdr:col>
      <xdr:colOff>457200</xdr:colOff>
      <xdr:row>140</xdr:row>
      <xdr:rowOff>171449</xdr:rowOff>
    </xdr:to>
    <xdr:graphicFrame macro="">
      <xdr:nvGraphicFramePr>
        <xdr:cNvPr id="104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144</xdr:row>
      <xdr:rowOff>19050</xdr:rowOff>
    </xdr:from>
    <xdr:to>
      <xdr:col>8</xdr:col>
      <xdr:colOff>438150</xdr:colOff>
      <xdr:row>161</xdr:row>
      <xdr:rowOff>9525</xdr:rowOff>
    </xdr:to>
    <xdr:graphicFrame macro="">
      <xdr:nvGraphicFramePr>
        <xdr:cNvPr id="104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162</xdr:row>
      <xdr:rowOff>95250</xdr:rowOff>
    </xdr:from>
    <xdr:to>
      <xdr:col>8</xdr:col>
      <xdr:colOff>438150</xdr:colOff>
      <xdr:row>183</xdr:row>
      <xdr:rowOff>85725</xdr:rowOff>
    </xdr:to>
    <xdr:graphicFrame macro="">
      <xdr:nvGraphicFramePr>
        <xdr:cNvPr id="104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4</xdr:row>
      <xdr:rowOff>66675</xdr:rowOff>
    </xdr:from>
    <xdr:to>
      <xdr:col>18</xdr:col>
      <xdr:colOff>571500</xdr:colOff>
      <xdr:row>11</xdr:row>
      <xdr:rowOff>47625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8</xdr:row>
      <xdr:rowOff>19050</xdr:rowOff>
    </xdr:from>
    <xdr:to>
      <xdr:col>8</xdr:col>
      <xdr:colOff>390525</xdr:colOff>
      <xdr:row>25</xdr:row>
      <xdr:rowOff>9525</xdr:rowOff>
    </xdr:to>
    <xdr:graphicFrame macro="">
      <xdr:nvGraphicFramePr>
        <xdr:cNvPr id="819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26</xdr:row>
      <xdr:rowOff>95250</xdr:rowOff>
    </xdr:from>
    <xdr:to>
      <xdr:col>8</xdr:col>
      <xdr:colOff>390525</xdr:colOff>
      <xdr:row>43</xdr:row>
      <xdr:rowOff>85725</xdr:rowOff>
    </xdr:to>
    <xdr:graphicFrame macro="">
      <xdr:nvGraphicFramePr>
        <xdr:cNvPr id="820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y%20Dropbox/English/Assessment/Portfolio%20Assessment/State%20Grade%20Distribution%20vs.%20Bell-Shaped%20Curv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">
          <cell r="A2" t="str">
            <v>A</v>
          </cell>
          <cell r="B2">
            <v>182871</v>
          </cell>
          <cell r="C2">
            <v>11187.825000000001</v>
          </cell>
          <cell r="D2">
            <v>1778</v>
          </cell>
          <cell r="E2">
            <v>92.550000000000011</v>
          </cell>
        </row>
        <row r="3">
          <cell r="A3" t="str">
            <v>B</v>
          </cell>
          <cell r="B3">
            <v>127927</v>
          </cell>
          <cell r="C3">
            <v>60414.255000000005</v>
          </cell>
          <cell r="D3">
            <v>942</v>
          </cell>
          <cell r="E3">
            <v>499.77000000000004</v>
          </cell>
        </row>
        <row r="4">
          <cell r="A4" t="str">
            <v>C</v>
          </cell>
          <cell r="B4">
            <v>75938</v>
          </cell>
          <cell r="C4">
            <v>304308.84000000003</v>
          </cell>
          <cell r="D4">
            <v>501</v>
          </cell>
          <cell r="E4">
            <v>2517.36</v>
          </cell>
        </row>
        <row r="5">
          <cell r="A5" t="str">
            <v>D</v>
          </cell>
          <cell r="B5">
            <v>24714</v>
          </cell>
          <cell r="C5">
            <v>60414.255000000005</v>
          </cell>
          <cell r="D5">
            <v>150</v>
          </cell>
          <cell r="E5">
            <v>499.77000000000004</v>
          </cell>
        </row>
        <row r="6">
          <cell r="A6" t="str">
            <v>F</v>
          </cell>
          <cell r="B6">
            <v>36063</v>
          </cell>
          <cell r="C6">
            <v>11187.825000000001</v>
          </cell>
          <cell r="D6">
            <v>331</v>
          </cell>
          <cell r="E6">
            <v>92.550000000000011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187" sqref="A187:K204"/>
    </sheetView>
  </sheetViews>
  <sheetFormatPr defaultRowHeight="15"/>
  <cols>
    <col min="1" max="1" width="12.28515625" style="6" customWidth="1"/>
    <col min="2" max="7" width="6.85546875" style="6" customWidth="1"/>
    <col min="8" max="8" width="9.140625" style="6"/>
    <col min="9" max="11" width="10" style="6" customWidth="1"/>
    <col min="12" max="12" width="9.140625" style="6"/>
    <col min="13" max="13" width="14.5703125" style="6" customWidth="1"/>
    <col min="14" max="16384" width="9.140625" style="6"/>
  </cols>
  <sheetData>
    <row r="1" spans="1:11" s="3" customFormat="1">
      <c r="A1" s="3" t="s">
        <v>99</v>
      </c>
      <c r="C1" s="3" t="s">
        <v>64</v>
      </c>
      <c r="E1" s="3" t="s">
        <v>28</v>
      </c>
      <c r="F1" s="4">
        <f>28/240</f>
        <v>0.11666666666666667</v>
      </c>
      <c r="G1" s="15" t="s">
        <v>30</v>
      </c>
    </row>
    <row r="2" spans="1:11" s="3" customFormat="1">
      <c r="G2" s="5"/>
    </row>
    <row r="3" spans="1:11">
      <c r="B3" s="40" t="s">
        <v>21</v>
      </c>
      <c r="C3" s="41"/>
      <c r="D3" s="41"/>
      <c r="E3" s="41"/>
      <c r="F3" s="41"/>
    </row>
    <row r="4" spans="1:11" s="7" customFormat="1" ht="11.25">
      <c r="A4" s="7" t="s">
        <v>20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1</v>
      </c>
      <c r="I4" s="7" t="s">
        <v>2</v>
      </c>
      <c r="J4" s="7" t="s">
        <v>4</v>
      </c>
      <c r="K4" s="7" t="s">
        <v>29</v>
      </c>
    </row>
    <row r="5" spans="1:11" s="7" customFormat="1" ht="11.25"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J5" s="7" t="s">
        <v>5</v>
      </c>
      <c r="K5" s="7" t="s">
        <v>5</v>
      </c>
    </row>
    <row r="6" spans="1:11" s="8" customFormat="1">
      <c r="A6" s="42">
        <v>1</v>
      </c>
      <c r="B6" s="8">
        <v>7</v>
      </c>
      <c r="C6" s="8">
        <v>6.9</v>
      </c>
      <c r="D6" s="8">
        <v>7.9</v>
      </c>
      <c r="E6" s="8">
        <v>6.9</v>
      </c>
      <c r="F6" s="8">
        <v>7</v>
      </c>
      <c r="G6" s="8">
        <f t="shared" ref="G6:G50" si="0">SUM(B6:F6)</f>
        <v>35.700000000000003</v>
      </c>
      <c r="H6" s="9"/>
      <c r="I6" s="9">
        <f>G6/50</f>
        <v>0.71400000000000008</v>
      </c>
      <c r="K6" s="8" t="s">
        <v>3</v>
      </c>
    </row>
    <row r="7" spans="1:11" s="8" customFormat="1">
      <c r="B7" s="8">
        <v>7.5</v>
      </c>
      <c r="C7" s="8">
        <v>7.5</v>
      </c>
      <c r="D7" s="8">
        <v>0</v>
      </c>
      <c r="E7" s="8">
        <v>7.5</v>
      </c>
      <c r="F7" s="8">
        <v>7.5</v>
      </c>
      <c r="G7" s="8">
        <f t="shared" si="0"/>
        <v>30</v>
      </c>
      <c r="H7" s="9"/>
      <c r="I7" s="9">
        <f t="shared" ref="I7:I75" si="1">G7/50</f>
        <v>0.6</v>
      </c>
      <c r="J7" s="21" t="s">
        <v>3</v>
      </c>
      <c r="K7" s="8" t="s">
        <v>14</v>
      </c>
    </row>
    <row r="8" spans="1:11" s="8" customFormat="1">
      <c r="B8" s="8">
        <v>7</v>
      </c>
      <c r="C8" s="8">
        <v>7</v>
      </c>
      <c r="D8" s="8">
        <v>8</v>
      </c>
      <c r="E8" s="8">
        <v>7.9</v>
      </c>
      <c r="F8" s="8">
        <v>7.9</v>
      </c>
      <c r="G8" s="8">
        <f t="shared" si="0"/>
        <v>37.799999999999997</v>
      </c>
      <c r="H8" s="9"/>
      <c r="I8" s="9">
        <f t="shared" si="1"/>
        <v>0.75599999999999989</v>
      </c>
      <c r="J8" s="21" t="s">
        <v>15</v>
      </c>
    </row>
    <row r="9" spans="1:11" s="19" customFormat="1">
      <c r="A9" s="19">
        <v>2</v>
      </c>
      <c r="B9" s="19">
        <v>7.5</v>
      </c>
      <c r="C9" s="19">
        <v>7.5</v>
      </c>
      <c r="D9" s="19">
        <v>7.5</v>
      </c>
      <c r="E9" s="19">
        <v>6.5</v>
      </c>
      <c r="F9" s="19">
        <v>6.5</v>
      </c>
      <c r="G9" s="19">
        <f t="shared" si="0"/>
        <v>35.5</v>
      </c>
      <c r="H9" s="20"/>
      <c r="I9" s="20">
        <f t="shared" si="1"/>
        <v>0.71</v>
      </c>
    </row>
    <row r="10" spans="1:11" s="19" customFormat="1">
      <c r="A10" s="19" t="s">
        <v>3</v>
      </c>
      <c r="B10" s="19">
        <v>7</v>
      </c>
      <c r="C10" s="19">
        <v>7</v>
      </c>
      <c r="D10" s="19">
        <v>6</v>
      </c>
      <c r="E10" s="19">
        <v>7</v>
      </c>
      <c r="F10" s="19">
        <v>7.5</v>
      </c>
      <c r="G10" s="19">
        <f t="shared" si="0"/>
        <v>34.5</v>
      </c>
      <c r="H10" s="20"/>
      <c r="I10" s="20">
        <f t="shared" si="1"/>
        <v>0.69</v>
      </c>
      <c r="J10" s="19" t="s">
        <v>65</v>
      </c>
      <c r="K10" s="19" t="s">
        <v>14</v>
      </c>
    </row>
    <row r="11" spans="1:11" s="8" customFormat="1">
      <c r="A11" s="8">
        <v>3</v>
      </c>
      <c r="G11" s="8">
        <f t="shared" si="0"/>
        <v>0</v>
      </c>
      <c r="H11" s="9"/>
      <c r="I11" s="9">
        <f t="shared" si="1"/>
        <v>0</v>
      </c>
      <c r="J11" s="8" t="s">
        <v>3</v>
      </c>
    </row>
    <row r="12" spans="1:11" s="8" customFormat="1">
      <c r="A12" s="8" t="s">
        <v>3</v>
      </c>
      <c r="G12" s="8">
        <f t="shared" si="0"/>
        <v>0</v>
      </c>
      <c r="H12" s="9"/>
      <c r="I12" s="9">
        <f t="shared" si="1"/>
        <v>0</v>
      </c>
      <c r="J12" s="8">
        <v>0</v>
      </c>
      <c r="K12" s="8" t="s">
        <v>17</v>
      </c>
    </row>
    <row r="13" spans="1:11" s="19" customFormat="1">
      <c r="A13" s="19">
        <v>4</v>
      </c>
      <c r="B13" s="19">
        <v>7</v>
      </c>
      <c r="C13" s="19">
        <v>6.5</v>
      </c>
      <c r="D13" s="19">
        <v>6.9</v>
      </c>
      <c r="E13" s="19">
        <v>8</v>
      </c>
      <c r="F13" s="19">
        <v>6.5</v>
      </c>
      <c r="G13" s="19">
        <f t="shared" si="0"/>
        <v>34.9</v>
      </c>
      <c r="H13" s="20"/>
      <c r="I13" s="20">
        <f t="shared" si="1"/>
        <v>0.69799999999999995</v>
      </c>
    </row>
    <row r="14" spans="1:11" s="19" customFormat="1">
      <c r="B14" s="19">
        <v>6.5</v>
      </c>
      <c r="C14" s="19">
        <v>6.5</v>
      </c>
      <c r="D14" s="19">
        <v>6.9</v>
      </c>
      <c r="E14" s="19">
        <v>6.5</v>
      </c>
      <c r="F14" s="19">
        <v>6</v>
      </c>
      <c r="G14" s="19">
        <f t="shared" si="0"/>
        <v>32.4</v>
      </c>
      <c r="H14" s="20"/>
      <c r="I14" s="20">
        <f t="shared" si="1"/>
        <v>0.64800000000000002</v>
      </c>
      <c r="J14" s="19" t="s">
        <v>66</v>
      </c>
      <c r="K14" s="19" t="s">
        <v>13</v>
      </c>
    </row>
    <row r="15" spans="1:11" s="8" customFormat="1">
      <c r="A15" s="8">
        <v>5</v>
      </c>
      <c r="B15" s="8">
        <v>5.9</v>
      </c>
      <c r="C15" s="8">
        <v>7</v>
      </c>
      <c r="D15" s="8">
        <v>7</v>
      </c>
      <c r="E15" s="8">
        <v>6.5</v>
      </c>
      <c r="F15" s="8">
        <v>0</v>
      </c>
      <c r="G15" s="8">
        <f t="shared" si="0"/>
        <v>26.4</v>
      </c>
      <c r="H15" s="9"/>
      <c r="I15" s="9">
        <f t="shared" si="1"/>
        <v>0.52800000000000002</v>
      </c>
    </row>
    <row r="16" spans="1:11" s="8" customFormat="1">
      <c r="A16" s="8" t="s">
        <v>3</v>
      </c>
      <c r="B16" s="8">
        <v>0</v>
      </c>
      <c r="C16" s="8">
        <v>7.5</v>
      </c>
      <c r="D16" s="8">
        <v>7.5</v>
      </c>
      <c r="E16" s="8">
        <v>6.5</v>
      </c>
      <c r="F16" s="8">
        <v>7.5</v>
      </c>
      <c r="G16" s="8">
        <f t="shared" si="0"/>
        <v>29</v>
      </c>
      <c r="H16" s="9"/>
      <c r="I16" s="9">
        <f t="shared" si="1"/>
        <v>0.57999999999999996</v>
      </c>
      <c r="J16" s="8" t="s">
        <v>67</v>
      </c>
      <c r="K16" s="8" t="s">
        <v>14</v>
      </c>
    </row>
    <row r="17" spans="1:11" s="19" customFormat="1">
      <c r="A17" s="19">
        <v>6</v>
      </c>
      <c r="B17" s="19">
        <v>7.5</v>
      </c>
      <c r="C17" s="19">
        <v>7</v>
      </c>
      <c r="D17" s="19">
        <v>8.5</v>
      </c>
      <c r="E17" s="19">
        <v>7.9</v>
      </c>
      <c r="F17" s="19">
        <v>7</v>
      </c>
      <c r="G17" s="19">
        <f t="shared" si="0"/>
        <v>37.9</v>
      </c>
      <c r="H17" s="20"/>
      <c r="I17" s="20">
        <f t="shared" si="1"/>
        <v>0.75800000000000001</v>
      </c>
    </row>
    <row r="18" spans="1:11" s="19" customFormat="1">
      <c r="A18" s="19" t="s">
        <v>3</v>
      </c>
      <c r="B18" s="19">
        <v>7</v>
      </c>
      <c r="C18" s="19">
        <v>7</v>
      </c>
      <c r="D18" s="19">
        <v>8</v>
      </c>
      <c r="E18" s="19">
        <v>7.5</v>
      </c>
      <c r="F18" s="19">
        <v>6</v>
      </c>
      <c r="G18" s="19">
        <f t="shared" si="0"/>
        <v>35.5</v>
      </c>
      <c r="H18" s="20"/>
      <c r="I18" s="20">
        <f t="shared" si="1"/>
        <v>0.71</v>
      </c>
      <c r="J18" s="19" t="s">
        <v>68</v>
      </c>
      <c r="K18" s="19" t="s">
        <v>14</v>
      </c>
    </row>
    <row r="19" spans="1:11" s="8" customFormat="1">
      <c r="A19" s="8">
        <v>7</v>
      </c>
      <c r="B19" s="8">
        <v>7.5</v>
      </c>
      <c r="C19" s="8">
        <v>6.5</v>
      </c>
      <c r="D19" s="8">
        <v>6.5</v>
      </c>
      <c r="E19" s="8">
        <v>6.5</v>
      </c>
      <c r="F19" s="8">
        <v>6.5</v>
      </c>
      <c r="G19" s="8">
        <f t="shared" si="0"/>
        <v>33.5</v>
      </c>
      <c r="H19" s="9"/>
      <c r="I19" s="9">
        <f t="shared" si="1"/>
        <v>0.67</v>
      </c>
    </row>
    <row r="20" spans="1:11" s="8" customFormat="1">
      <c r="A20" s="8" t="s">
        <v>3</v>
      </c>
      <c r="B20" s="8">
        <v>6.5</v>
      </c>
      <c r="C20" s="8">
        <v>6.5</v>
      </c>
      <c r="D20" s="8">
        <v>6.5</v>
      </c>
      <c r="E20" s="8">
        <v>6</v>
      </c>
      <c r="F20" s="8">
        <v>7</v>
      </c>
      <c r="G20" s="8">
        <f t="shared" si="0"/>
        <v>32.5</v>
      </c>
      <c r="H20" s="9"/>
      <c r="I20" s="9">
        <f t="shared" si="1"/>
        <v>0.65</v>
      </c>
      <c r="J20" s="8" t="s">
        <v>66</v>
      </c>
      <c r="K20" s="8" t="s">
        <v>14</v>
      </c>
    </row>
    <row r="21" spans="1:11" s="19" customFormat="1">
      <c r="A21" s="19">
        <v>8</v>
      </c>
      <c r="B21" s="19">
        <v>6.5</v>
      </c>
      <c r="C21" s="19">
        <v>6.5</v>
      </c>
      <c r="D21" s="19">
        <v>6.5</v>
      </c>
      <c r="E21" s="19">
        <v>6.5</v>
      </c>
      <c r="F21" s="19">
        <v>6.5</v>
      </c>
      <c r="G21" s="19">
        <f t="shared" si="0"/>
        <v>32.5</v>
      </c>
      <c r="H21" s="20"/>
      <c r="I21" s="20">
        <f t="shared" si="1"/>
        <v>0.65</v>
      </c>
    </row>
    <row r="22" spans="1:11" s="19" customFormat="1">
      <c r="A22" s="19" t="s">
        <v>3</v>
      </c>
      <c r="B22" s="19">
        <v>7</v>
      </c>
      <c r="C22" s="19">
        <v>7</v>
      </c>
      <c r="D22" s="19">
        <v>5.9</v>
      </c>
      <c r="E22" s="19">
        <v>6.5</v>
      </c>
      <c r="F22" s="19">
        <v>6.9</v>
      </c>
      <c r="G22" s="19">
        <f t="shared" si="0"/>
        <v>33.299999999999997</v>
      </c>
      <c r="H22" s="20"/>
      <c r="I22" s="20">
        <f t="shared" si="1"/>
        <v>0.66599999999999993</v>
      </c>
      <c r="J22" s="19" t="s">
        <v>66</v>
      </c>
      <c r="K22" s="19" t="s">
        <v>14</v>
      </c>
    </row>
    <row r="23" spans="1:11" s="8" customFormat="1">
      <c r="A23" s="42">
        <v>9</v>
      </c>
      <c r="B23" s="8">
        <v>6.5</v>
      </c>
      <c r="C23" s="8">
        <v>7.5</v>
      </c>
      <c r="D23" s="8">
        <v>7.5</v>
      </c>
      <c r="E23" s="8">
        <v>7.5</v>
      </c>
      <c r="F23" s="8">
        <v>8.5</v>
      </c>
      <c r="G23" s="8">
        <f t="shared" si="0"/>
        <v>37.5</v>
      </c>
      <c r="H23" s="9"/>
      <c r="I23" s="9">
        <f t="shared" si="1"/>
        <v>0.75</v>
      </c>
    </row>
    <row r="24" spans="1:11" s="8" customFormat="1">
      <c r="A24" s="8" t="s">
        <v>3</v>
      </c>
      <c r="B24" s="8">
        <v>7</v>
      </c>
      <c r="C24" s="8">
        <v>6.9</v>
      </c>
      <c r="D24" s="8">
        <v>6.9</v>
      </c>
      <c r="E24" s="8">
        <v>7</v>
      </c>
      <c r="F24" s="8">
        <v>2.9</v>
      </c>
      <c r="G24" s="8">
        <f t="shared" si="0"/>
        <v>30.7</v>
      </c>
      <c r="H24" s="9"/>
      <c r="I24" s="9">
        <f t="shared" si="1"/>
        <v>0.61399999999999999</v>
      </c>
      <c r="J24" s="8" t="s">
        <v>3</v>
      </c>
      <c r="K24" s="8" t="s">
        <v>14</v>
      </c>
    </row>
    <row r="25" spans="1:11" s="8" customFormat="1">
      <c r="B25" s="8">
        <v>6.9</v>
      </c>
      <c r="C25" s="8">
        <v>8.5</v>
      </c>
      <c r="D25" s="8">
        <v>6</v>
      </c>
      <c r="E25" s="8">
        <v>7</v>
      </c>
      <c r="F25" s="8">
        <v>7</v>
      </c>
      <c r="G25" s="8">
        <f t="shared" si="0"/>
        <v>35.4</v>
      </c>
      <c r="H25" s="9"/>
      <c r="I25" s="9">
        <f t="shared" si="1"/>
        <v>0.70799999999999996</v>
      </c>
      <c r="J25" s="8" t="s">
        <v>15</v>
      </c>
    </row>
    <row r="26" spans="1:11" s="19" customFormat="1">
      <c r="A26" s="43">
        <v>10</v>
      </c>
      <c r="B26" s="19">
        <v>8.5</v>
      </c>
      <c r="C26" s="19">
        <v>7.5</v>
      </c>
      <c r="D26" s="19">
        <v>7.5</v>
      </c>
      <c r="E26" s="19">
        <v>6.5</v>
      </c>
      <c r="F26" s="19">
        <v>7.5</v>
      </c>
      <c r="G26" s="19">
        <f t="shared" si="0"/>
        <v>37.5</v>
      </c>
      <c r="H26" s="20"/>
      <c r="I26" s="20">
        <f t="shared" si="1"/>
        <v>0.75</v>
      </c>
    </row>
    <row r="27" spans="1:11" s="19" customFormat="1">
      <c r="A27" s="19" t="s">
        <v>3</v>
      </c>
      <c r="B27" s="19">
        <v>6</v>
      </c>
      <c r="C27" s="19">
        <v>2.9</v>
      </c>
      <c r="D27" s="19">
        <v>6.5</v>
      </c>
      <c r="E27" s="19">
        <v>7</v>
      </c>
      <c r="F27" s="19">
        <v>6.9</v>
      </c>
      <c r="G27" s="19">
        <f t="shared" si="0"/>
        <v>29.299999999999997</v>
      </c>
      <c r="H27" s="20"/>
      <c r="I27" s="20">
        <f t="shared" si="1"/>
        <v>0.58599999999999997</v>
      </c>
      <c r="J27" s="19" t="s">
        <v>3</v>
      </c>
      <c r="K27" s="19" t="s">
        <v>14</v>
      </c>
    </row>
    <row r="28" spans="1:11" s="19" customFormat="1">
      <c r="B28" s="19">
        <v>6.9</v>
      </c>
      <c r="C28" s="19">
        <v>8</v>
      </c>
      <c r="D28" s="19">
        <v>6.9</v>
      </c>
      <c r="E28" s="19">
        <v>6.5</v>
      </c>
      <c r="F28" s="19">
        <v>8.5</v>
      </c>
      <c r="G28" s="19">
        <f t="shared" si="0"/>
        <v>36.799999999999997</v>
      </c>
      <c r="H28" s="20"/>
      <c r="I28" s="20">
        <f t="shared" si="1"/>
        <v>0.73599999999999999</v>
      </c>
      <c r="J28" s="19" t="s">
        <v>15</v>
      </c>
    </row>
    <row r="29" spans="1:11" s="8" customFormat="1">
      <c r="A29" s="8">
        <v>11</v>
      </c>
      <c r="B29" s="8">
        <v>7.5</v>
      </c>
      <c r="C29" s="8">
        <v>8</v>
      </c>
      <c r="D29" s="8">
        <v>7.5</v>
      </c>
      <c r="E29" s="8">
        <v>6.9</v>
      </c>
      <c r="F29" s="8">
        <v>6.5</v>
      </c>
      <c r="G29" s="8">
        <f t="shared" si="0"/>
        <v>36.4</v>
      </c>
      <c r="H29" s="9"/>
      <c r="I29" s="9">
        <f t="shared" si="1"/>
        <v>0.72799999999999998</v>
      </c>
    </row>
    <row r="30" spans="1:11" s="8" customFormat="1">
      <c r="B30" s="8">
        <v>7.5</v>
      </c>
      <c r="C30" s="8">
        <v>7.5</v>
      </c>
      <c r="D30" s="8">
        <v>7.5</v>
      </c>
      <c r="E30" s="8">
        <v>6.5</v>
      </c>
      <c r="F30" s="8">
        <v>7.5</v>
      </c>
      <c r="G30" s="8">
        <f t="shared" si="0"/>
        <v>36.5</v>
      </c>
      <c r="H30" s="9"/>
      <c r="I30" s="9">
        <f t="shared" si="1"/>
        <v>0.73</v>
      </c>
      <c r="J30" s="8" t="s">
        <v>68</v>
      </c>
      <c r="K30" s="8" t="s">
        <v>14</v>
      </c>
    </row>
    <row r="31" spans="1:11" s="19" customFormat="1">
      <c r="A31" s="19">
        <v>12</v>
      </c>
      <c r="G31" s="19">
        <f t="shared" si="0"/>
        <v>0</v>
      </c>
      <c r="H31" s="20"/>
      <c r="I31" s="20">
        <f t="shared" si="1"/>
        <v>0</v>
      </c>
    </row>
    <row r="32" spans="1:11" s="19" customFormat="1">
      <c r="A32" s="19" t="s">
        <v>3</v>
      </c>
      <c r="G32" s="19">
        <f t="shared" si="0"/>
        <v>0</v>
      </c>
      <c r="H32" s="20"/>
      <c r="I32" s="20">
        <f t="shared" si="1"/>
        <v>0</v>
      </c>
      <c r="J32" s="19" t="s">
        <v>3</v>
      </c>
      <c r="K32" s="19" t="s">
        <v>63</v>
      </c>
    </row>
    <row r="33" spans="1:11" s="8" customFormat="1">
      <c r="A33" s="8">
        <v>13</v>
      </c>
      <c r="G33" s="8">
        <f t="shared" si="0"/>
        <v>0</v>
      </c>
      <c r="H33" s="9"/>
      <c r="I33" s="9">
        <f t="shared" si="1"/>
        <v>0</v>
      </c>
    </row>
    <row r="34" spans="1:11" s="8" customFormat="1">
      <c r="A34" s="8" t="s">
        <v>3</v>
      </c>
      <c r="G34" s="8">
        <f t="shared" si="0"/>
        <v>0</v>
      </c>
      <c r="H34" s="9"/>
      <c r="I34" s="9">
        <f t="shared" si="1"/>
        <v>0</v>
      </c>
      <c r="J34" s="8">
        <v>0</v>
      </c>
      <c r="K34" s="8" t="s">
        <v>15</v>
      </c>
    </row>
    <row r="35" spans="1:11" s="19" customFormat="1">
      <c r="A35" s="19">
        <v>14</v>
      </c>
      <c r="B35" s="19">
        <v>7.9</v>
      </c>
      <c r="C35" s="19">
        <v>8</v>
      </c>
      <c r="D35" s="19">
        <v>7.5</v>
      </c>
      <c r="E35" s="19">
        <v>7.9</v>
      </c>
      <c r="F35" s="19">
        <v>6.5</v>
      </c>
      <c r="G35" s="19">
        <f t="shared" si="0"/>
        <v>37.799999999999997</v>
      </c>
      <c r="H35" s="20"/>
      <c r="I35" s="20">
        <f t="shared" si="1"/>
        <v>0.75599999999999989</v>
      </c>
    </row>
    <row r="36" spans="1:11" s="19" customFormat="1">
      <c r="A36" s="19" t="s">
        <v>3</v>
      </c>
      <c r="B36" s="19">
        <v>8.5</v>
      </c>
      <c r="C36" s="19">
        <v>5.9</v>
      </c>
      <c r="D36" s="19">
        <v>7.5</v>
      </c>
      <c r="E36" s="19">
        <v>5.9</v>
      </c>
      <c r="F36" s="19">
        <v>7.5</v>
      </c>
      <c r="G36" s="19">
        <f t="shared" si="0"/>
        <v>35.299999999999997</v>
      </c>
      <c r="H36" s="20"/>
      <c r="I36" s="20">
        <f t="shared" si="1"/>
        <v>0.70599999999999996</v>
      </c>
      <c r="J36" s="19" t="s">
        <v>68</v>
      </c>
      <c r="K36" s="19" t="s">
        <v>13</v>
      </c>
    </row>
    <row r="37" spans="1:11" s="8" customFormat="1">
      <c r="A37" s="8">
        <v>15</v>
      </c>
      <c r="B37" s="8">
        <v>7</v>
      </c>
      <c r="C37" s="8">
        <v>7</v>
      </c>
      <c r="D37" s="8">
        <v>7</v>
      </c>
      <c r="E37" s="8">
        <v>7.5</v>
      </c>
      <c r="F37" s="8">
        <v>6.9</v>
      </c>
      <c r="G37" s="8">
        <f t="shared" si="0"/>
        <v>35.4</v>
      </c>
      <c r="H37" s="9"/>
      <c r="I37" s="9">
        <f t="shared" si="1"/>
        <v>0.70799999999999996</v>
      </c>
      <c r="K37" s="8" t="s">
        <v>3</v>
      </c>
    </row>
    <row r="38" spans="1:11" s="8" customFormat="1">
      <c r="A38" s="8" t="s">
        <v>3</v>
      </c>
      <c r="B38" s="8">
        <v>8.5</v>
      </c>
      <c r="C38" s="8">
        <v>8.5</v>
      </c>
      <c r="D38" s="8">
        <v>8.5</v>
      </c>
      <c r="E38" s="8">
        <v>7.5</v>
      </c>
      <c r="F38" s="8">
        <v>6.5</v>
      </c>
      <c r="G38" s="8">
        <f t="shared" si="0"/>
        <v>39.5</v>
      </c>
      <c r="H38" s="9"/>
      <c r="I38" s="9">
        <f t="shared" si="1"/>
        <v>0.79</v>
      </c>
      <c r="J38" s="8" t="s">
        <v>68</v>
      </c>
      <c r="K38" s="8" t="s">
        <v>13</v>
      </c>
    </row>
    <row r="39" spans="1:11" s="19" customFormat="1">
      <c r="A39" s="19">
        <v>16</v>
      </c>
      <c r="G39" s="19">
        <f t="shared" si="0"/>
        <v>0</v>
      </c>
      <c r="H39" s="20"/>
      <c r="I39" s="20">
        <f t="shared" si="1"/>
        <v>0</v>
      </c>
    </row>
    <row r="40" spans="1:11" s="19" customFormat="1">
      <c r="A40" s="19" t="s">
        <v>3</v>
      </c>
      <c r="G40" s="19">
        <f t="shared" si="0"/>
        <v>0</v>
      </c>
      <c r="H40" s="20"/>
      <c r="I40" s="20">
        <f t="shared" si="1"/>
        <v>0</v>
      </c>
      <c r="J40" s="19">
        <v>0</v>
      </c>
      <c r="K40" s="19">
        <v>0</v>
      </c>
    </row>
    <row r="41" spans="1:11" s="8" customFormat="1">
      <c r="A41" s="8">
        <v>17</v>
      </c>
      <c r="B41" s="8">
        <v>9.5</v>
      </c>
      <c r="C41" s="8">
        <v>9.5</v>
      </c>
      <c r="D41" s="8">
        <v>8.9</v>
      </c>
      <c r="E41" s="8">
        <v>8</v>
      </c>
      <c r="F41" s="8">
        <v>9</v>
      </c>
      <c r="G41" s="8">
        <f t="shared" si="0"/>
        <v>44.9</v>
      </c>
      <c r="H41" s="9"/>
      <c r="I41" s="9">
        <f t="shared" si="1"/>
        <v>0.89800000000000002</v>
      </c>
    </row>
    <row r="42" spans="1:11" s="8" customFormat="1">
      <c r="A42" s="8" t="s">
        <v>3</v>
      </c>
      <c r="B42" s="8">
        <v>10</v>
      </c>
      <c r="C42" s="8">
        <v>9.5</v>
      </c>
      <c r="D42" s="8">
        <v>10</v>
      </c>
      <c r="E42" s="8">
        <v>9</v>
      </c>
      <c r="F42" s="8">
        <v>9.5</v>
      </c>
      <c r="G42" s="8">
        <f t="shared" si="0"/>
        <v>48</v>
      </c>
      <c r="H42" s="9"/>
      <c r="I42" s="9">
        <f t="shared" si="1"/>
        <v>0.96</v>
      </c>
      <c r="J42" s="8" t="s">
        <v>69</v>
      </c>
      <c r="K42" s="8" t="s">
        <v>13</v>
      </c>
    </row>
    <row r="43" spans="1:11" s="19" customFormat="1">
      <c r="A43" s="19">
        <v>18</v>
      </c>
      <c r="B43" s="19">
        <v>7.9</v>
      </c>
      <c r="C43" s="19">
        <v>8</v>
      </c>
      <c r="D43" s="19">
        <v>7.5</v>
      </c>
      <c r="E43" s="19">
        <v>8</v>
      </c>
      <c r="F43" s="19">
        <v>6.9</v>
      </c>
      <c r="G43" s="19">
        <f t="shared" si="0"/>
        <v>38.299999999999997</v>
      </c>
      <c r="H43" s="20"/>
      <c r="I43" s="20">
        <f t="shared" si="1"/>
        <v>0.7659999999999999</v>
      </c>
    </row>
    <row r="44" spans="1:11" s="19" customFormat="1">
      <c r="A44" s="19" t="s">
        <v>3</v>
      </c>
      <c r="B44" s="19">
        <v>7.5</v>
      </c>
      <c r="C44" s="19">
        <v>6.9</v>
      </c>
      <c r="D44" s="19">
        <v>7.9</v>
      </c>
      <c r="E44" s="19">
        <v>7.9</v>
      </c>
      <c r="F44" s="19">
        <v>6.5</v>
      </c>
      <c r="G44" s="19">
        <f t="shared" si="0"/>
        <v>36.700000000000003</v>
      </c>
      <c r="H44" s="20"/>
      <c r="I44" s="20">
        <f t="shared" si="1"/>
        <v>0.7340000000000001</v>
      </c>
      <c r="J44" s="19" t="s">
        <v>68</v>
      </c>
      <c r="K44" s="19" t="s">
        <v>15</v>
      </c>
    </row>
    <row r="45" spans="1:11" s="8" customFormat="1">
      <c r="A45" s="8">
        <v>19</v>
      </c>
      <c r="B45" s="8">
        <v>7</v>
      </c>
      <c r="C45" s="8">
        <v>7.5</v>
      </c>
      <c r="D45" s="8">
        <v>7</v>
      </c>
      <c r="E45" s="8">
        <v>7</v>
      </c>
      <c r="F45" s="8">
        <v>7.5</v>
      </c>
      <c r="G45" s="8">
        <f t="shared" si="0"/>
        <v>36</v>
      </c>
      <c r="H45" s="9"/>
      <c r="I45" s="9">
        <f t="shared" si="1"/>
        <v>0.72</v>
      </c>
    </row>
    <row r="46" spans="1:11" s="8" customFormat="1">
      <c r="B46" s="8">
        <v>7.9</v>
      </c>
      <c r="C46" s="8">
        <v>7</v>
      </c>
      <c r="D46" s="8">
        <v>6.9</v>
      </c>
      <c r="E46" s="8">
        <v>7.5</v>
      </c>
      <c r="F46" s="8">
        <v>7</v>
      </c>
      <c r="G46" s="8">
        <f t="shared" si="0"/>
        <v>36.299999999999997</v>
      </c>
      <c r="H46" s="9"/>
      <c r="I46" s="9">
        <f t="shared" si="1"/>
        <v>0.72599999999999998</v>
      </c>
      <c r="J46" s="8" t="s">
        <v>68</v>
      </c>
      <c r="K46" s="8" t="s">
        <v>14</v>
      </c>
    </row>
    <row r="47" spans="1:11" s="19" customFormat="1">
      <c r="A47" s="19">
        <v>20</v>
      </c>
      <c r="B47" s="19">
        <v>6.5</v>
      </c>
      <c r="C47" s="19">
        <v>6.5</v>
      </c>
      <c r="D47" s="19">
        <v>7</v>
      </c>
      <c r="E47" s="19">
        <v>6.9</v>
      </c>
      <c r="F47" s="19">
        <v>0</v>
      </c>
      <c r="G47" s="19">
        <f t="shared" si="0"/>
        <v>26.9</v>
      </c>
      <c r="H47" s="20"/>
      <c r="I47" s="20">
        <f t="shared" si="1"/>
        <v>0.53799999999999992</v>
      </c>
      <c r="J47" s="19" t="s">
        <v>3</v>
      </c>
    </row>
    <row r="48" spans="1:11" s="19" customFormat="1">
      <c r="A48" s="19" t="s">
        <v>3</v>
      </c>
      <c r="B48" s="19">
        <v>6.5</v>
      </c>
      <c r="C48" s="19">
        <v>7.5</v>
      </c>
      <c r="D48" s="19">
        <v>6.5</v>
      </c>
      <c r="E48" s="19">
        <v>7.9</v>
      </c>
      <c r="F48" s="19">
        <v>0</v>
      </c>
      <c r="G48" s="19">
        <f t="shared" si="0"/>
        <v>28.4</v>
      </c>
      <c r="H48" s="20"/>
      <c r="I48" s="20">
        <f t="shared" si="1"/>
        <v>0.56799999999999995</v>
      </c>
      <c r="J48" s="19" t="s">
        <v>67</v>
      </c>
      <c r="K48" s="19" t="s">
        <v>15</v>
      </c>
    </row>
    <row r="49" spans="1:11" s="8" customFormat="1">
      <c r="A49" s="8">
        <v>21</v>
      </c>
      <c r="G49" s="8">
        <f t="shared" si="0"/>
        <v>0</v>
      </c>
      <c r="H49" s="9"/>
      <c r="I49" s="9">
        <f t="shared" si="1"/>
        <v>0</v>
      </c>
    </row>
    <row r="50" spans="1:11" s="8" customFormat="1">
      <c r="A50" s="8" t="s">
        <v>3</v>
      </c>
      <c r="G50" s="8">
        <f t="shared" si="0"/>
        <v>0</v>
      </c>
      <c r="H50" s="9"/>
      <c r="I50" s="9">
        <f t="shared" si="1"/>
        <v>0</v>
      </c>
      <c r="J50" s="8">
        <v>0</v>
      </c>
      <c r="K50" s="8" t="s">
        <v>17</v>
      </c>
    </row>
    <row r="51" spans="1:11" s="19" customFormat="1">
      <c r="A51" s="19">
        <v>22</v>
      </c>
      <c r="B51" s="19">
        <v>8.5</v>
      </c>
      <c r="C51" s="19">
        <v>8.5</v>
      </c>
      <c r="D51" s="19">
        <v>7.5</v>
      </c>
      <c r="E51" s="19">
        <v>7.5</v>
      </c>
      <c r="F51" s="19">
        <v>7.5</v>
      </c>
      <c r="G51" s="19">
        <f t="shared" ref="G51:G97" si="2">SUM(B51:F51)</f>
        <v>39.5</v>
      </c>
      <c r="H51" s="20"/>
      <c r="I51" s="20">
        <f t="shared" si="1"/>
        <v>0.79</v>
      </c>
    </row>
    <row r="52" spans="1:11" s="19" customFormat="1">
      <c r="B52" s="19">
        <v>8</v>
      </c>
      <c r="C52" s="19">
        <v>8.5</v>
      </c>
      <c r="D52" s="19">
        <v>7</v>
      </c>
      <c r="E52" s="19">
        <v>7.9</v>
      </c>
      <c r="F52" s="19">
        <v>6.9</v>
      </c>
      <c r="G52" s="19">
        <f t="shared" si="2"/>
        <v>38.299999999999997</v>
      </c>
      <c r="H52" s="20"/>
      <c r="I52" s="20">
        <f t="shared" si="1"/>
        <v>0.7659999999999999</v>
      </c>
      <c r="J52" s="19" t="s">
        <v>68</v>
      </c>
      <c r="K52" s="19" t="s">
        <v>13</v>
      </c>
    </row>
    <row r="53" spans="1:11" s="8" customFormat="1">
      <c r="A53" s="8">
        <v>23</v>
      </c>
      <c r="B53" s="8">
        <v>2.9</v>
      </c>
      <c r="C53" s="8">
        <v>7.5</v>
      </c>
      <c r="D53" s="8">
        <v>6.5</v>
      </c>
      <c r="E53" s="8">
        <v>9</v>
      </c>
      <c r="F53" s="8">
        <v>6.5</v>
      </c>
      <c r="G53" s="8">
        <f t="shared" si="2"/>
        <v>32.4</v>
      </c>
      <c r="H53" s="9"/>
      <c r="I53" s="9">
        <f t="shared" si="1"/>
        <v>0.64800000000000002</v>
      </c>
    </row>
    <row r="54" spans="1:11" s="8" customFormat="1">
      <c r="B54" s="8">
        <v>2.9</v>
      </c>
      <c r="C54" s="8">
        <v>6.5</v>
      </c>
      <c r="D54" s="8">
        <v>7.5</v>
      </c>
      <c r="E54" s="8">
        <v>6.5</v>
      </c>
      <c r="F54" s="8">
        <v>6.5</v>
      </c>
      <c r="G54" s="8">
        <f t="shared" si="2"/>
        <v>29.9</v>
      </c>
      <c r="H54" s="9"/>
      <c r="I54" s="9">
        <f t="shared" si="1"/>
        <v>0.59799999999999998</v>
      </c>
      <c r="J54" s="8" t="s">
        <v>66</v>
      </c>
      <c r="K54" s="8" t="s">
        <v>13</v>
      </c>
    </row>
    <row r="55" spans="1:11" s="19" customFormat="1">
      <c r="A55" s="19">
        <v>24</v>
      </c>
      <c r="B55" s="19">
        <v>8</v>
      </c>
      <c r="C55" s="19">
        <v>8</v>
      </c>
      <c r="D55" s="19">
        <v>7.5</v>
      </c>
      <c r="E55" s="19">
        <v>8.9</v>
      </c>
      <c r="F55" s="19">
        <v>10</v>
      </c>
      <c r="G55" s="19">
        <f t="shared" si="2"/>
        <v>42.4</v>
      </c>
      <c r="H55" s="20"/>
      <c r="I55" s="20">
        <f t="shared" si="1"/>
        <v>0.84799999999999998</v>
      </c>
    </row>
    <row r="56" spans="1:11" s="19" customFormat="1">
      <c r="B56" s="19">
        <v>8.5</v>
      </c>
      <c r="C56" s="19">
        <v>8.5</v>
      </c>
      <c r="D56" s="19">
        <v>9</v>
      </c>
      <c r="E56" s="19">
        <v>8.5</v>
      </c>
      <c r="F56" s="19">
        <v>8</v>
      </c>
      <c r="G56" s="19">
        <f t="shared" si="2"/>
        <v>42.5</v>
      </c>
      <c r="H56" s="20"/>
      <c r="I56" s="20">
        <f t="shared" si="1"/>
        <v>0.85</v>
      </c>
      <c r="J56" s="19" t="s">
        <v>70</v>
      </c>
      <c r="K56" s="19" t="s">
        <v>14</v>
      </c>
    </row>
    <row r="57" spans="1:11" s="8" customFormat="1">
      <c r="A57" s="42">
        <v>25</v>
      </c>
      <c r="B57" s="8">
        <v>10</v>
      </c>
      <c r="C57" s="8">
        <v>8.5</v>
      </c>
      <c r="D57" s="8">
        <v>7.5</v>
      </c>
      <c r="E57" s="8">
        <v>7.9</v>
      </c>
      <c r="F57" s="8">
        <v>9</v>
      </c>
      <c r="G57" s="8">
        <f t="shared" si="2"/>
        <v>42.9</v>
      </c>
      <c r="H57" s="9"/>
      <c r="I57" s="9">
        <f t="shared" si="1"/>
        <v>0.85799999999999998</v>
      </c>
    </row>
    <row r="58" spans="1:11" s="8" customFormat="1">
      <c r="B58" s="8">
        <v>8.5</v>
      </c>
      <c r="C58" s="8">
        <v>6.5</v>
      </c>
      <c r="D58" s="8">
        <v>6.5</v>
      </c>
      <c r="E58" s="8">
        <v>6.5</v>
      </c>
      <c r="F58" s="8">
        <v>8.5</v>
      </c>
      <c r="G58" s="8">
        <f t="shared" si="2"/>
        <v>36.5</v>
      </c>
      <c r="H58" s="9"/>
      <c r="I58" s="9">
        <f t="shared" si="1"/>
        <v>0.73</v>
      </c>
      <c r="K58" s="8">
        <v>0</v>
      </c>
    </row>
    <row r="59" spans="1:11" s="8" customFormat="1">
      <c r="B59" s="8">
        <v>8.5</v>
      </c>
      <c r="C59" s="8">
        <v>8</v>
      </c>
      <c r="D59" s="8">
        <v>7.5</v>
      </c>
      <c r="E59" s="8">
        <v>7.5</v>
      </c>
      <c r="F59" s="8">
        <v>7.9</v>
      </c>
      <c r="G59" s="8">
        <f t="shared" si="2"/>
        <v>39.4</v>
      </c>
      <c r="H59" s="9"/>
      <c r="I59" s="9">
        <f t="shared" si="1"/>
        <v>0.78799999999999992</v>
      </c>
      <c r="J59" s="8" t="s">
        <v>14</v>
      </c>
    </row>
    <row r="60" spans="1:11" s="19" customFormat="1">
      <c r="A60" s="19">
        <v>26</v>
      </c>
      <c r="G60" s="19">
        <f t="shared" si="2"/>
        <v>0</v>
      </c>
      <c r="H60" s="20"/>
      <c r="I60" s="20">
        <f t="shared" si="1"/>
        <v>0</v>
      </c>
    </row>
    <row r="61" spans="1:11" s="19" customFormat="1">
      <c r="G61" s="19">
        <f t="shared" si="2"/>
        <v>0</v>
      </c>
      <c r="H61" s="20"/>
      <c r="I61" s="20">
        <f t="shared" si="1"/>
        <v>0</v>
      </c>
      <c r="K61" s="19">
        <v>0</v>
      </c>
    </row>
    <row r="62" spans="1:11" s="8" customFormat="1">
      <c r="A62" s="8">
        <v>27</v>
      </c>
      <c r="B62" s="8">
        <v>5.9</v>
      </c>
      <c r="C62" s="8">
        <v>2.9</v>
      </c>
      <c r="D62" s="8">
        <v>6.5</v>
      </c>
      <c r="E62" s="8">
        <v>2.9</v>
      </c>
      <c r="F62" s="8">
        <v>6.5</v>
      </c>
      <c r="G62" s="8">
        <f t="shared" si="2"/>
        <v>24.7</v>
      </c>
      <c r="H62" s="9"/>
      <c r="I62" s="9">
        <f t="shared" si="1"/>
        <v>0.49399999999999999</v>
      </c>
    </row>
    <row r="63" spans="1:11" s="8" customFormat="1">
      <c r="B63" s="8">
        <v>2.9</v>
      </c>
      <c r="C63" s="8">
        <v>2.9</v>
      </c>
      <c r="D63" s="8">
        <v>2.9</v>
      </c>
      <c r="E63" s="8">
        <v>8</v>
      </c>
      <c r="F63" s="8">
        <v>7</v>
      </c>
      <c r="G63" s="8">
        <f t="shared" si="2"/>
        <v>23.7</v>
      </c>
      <c r="H63" s="9"/>
      <c r="I63" s="9">
        <f t="shared" si="1"/>
        <v>0.47399999999999998</v>
      </c>
      <c r="J63" s="8" t="s">
        <v>67</v>
      </c>
      <c r="K63" s="8" t="s">
        <v>15</v>
      </c>
    </row>
    <row r="64" spans="1:11" s="19" customFormat="1">
      <c r="A64" s="19">
        <v>28</v>
      </c>
      <c r="B64" s="19">
        <v>2.9</v>
      </c>
      <c r="C64" s="19">
        <v>6.5</v>
      </c>
      <c r="D64" s="19">
        <v>7</v>
      </c>
      <c r="E64" s="19">
        <v>8.5</v>
      </c>
      <c r="F64" s="19">
        <v>2.9</v>
      </c>
      <c r="G64" s="19">
        <f t="shared" si="2"/>
        <v>27.799999999999997</v>
      </c>
      <c r="H64" s="20"/>
      <c r="I64" s="20">
        <f t="shared" si="1"/>
        <v>0.55599999999999994</v>
      </c>
    </row>
    <row r="65" spans="1:11" s="19" customFormat="1">
      <c r="B65" s="19">
        <v>2.9</v>
      </c>
      <c r="C65" s="19">
        <v>6.5</v>
      </c>
      <c r="D65" s="19">
        <v>6.5</v>
      </c>
      <c r="E65" s="19">
        <v>2.9</v>
      </c>
      <c r="F65" s="19">
        <v>2.9</v>
      </c>
      <c r="G65" s="19">
        <f t="shared" si="2"/>
        <v>21.7</v>
      </c>
      <c r="H65" s="20"/>
      <c r="I65" s="20">
        <f t="shared" si="1"/>
        <v>0.434</v>
      </c>
      <c r="J65" s="19" t="s">
        <v>67</v>
      </c>
      <c r="K65" s="19" t="s">
        <v>15</v>
      </c>
    </row>
    <row r="66" spans="1:11" s="8" customFormat="1">
      <c r="A66" s="8">
        <v>29</v>
      </c>
      <c r="G66" s="8">
        <f t="shared" si="2"/>
        <v>0</v>
      </c>
      <c r="H66" s="9"/>
      <c r="I66" s="9">
        <f t="shared" si="1"/>
        <v>0</v>
      </c>
    </row>
    <row r="67" spans="1:11" s="8" customFormat="1">
      <c r="G67" s="8">
        <f t="shared" si="2"/>
        <v>0</v>
      </c>
      <c r="H67" s="9"/>
      <c r="I67" s="9">
        <f t="shared" si="1"/>
        <v>0</v>
      </c>
      <c r="J67" s="8">
        <v>0</v>
      </c>
      <c r="K67" s="8" t="s">
        <v>17</v>
      </c>
    </row>
    <row r="68" spans="1:11" s="19" customFormat="1">
      <c r="A68" s="43">
        <v>30</v>
      </c>
      <c r="B68" s="19">
        <v>8</v>
      </c>
      <c r="C68" s="19">
        <v>9</v>
      </c>
      <c r="D68" s="19">
        <v>8.9</v>
      </c>
      <c r="E68" s="19">
        <v>8.5</v>
      </c>
      <c r="F68" s="19">
        <v>8</v>
      </c>
      <c r="G68" s="19">
        <f t="shared" si="2"/>
        <v>42.4</v>
      </c>
      <c r="H68" s="20"/>
      <c r="I68" s="20">
        <f t="shared" si="1"/>
        <v>0.84799999999999998</v>
      </c>
    </row>
    <row r="69" spans="1:11" s="19" customFormat="1">
      <c r="B69" s="19">
        <v>10</v>
      </c>
      <c r="C69" s="19">
        <v>7.9</v>
      </c>
      <c r="D69" s="19">
        <v>9.5</v>
      </c>
      <c r="E69" s="19">
        <v>9.5</v>
      </c>
      <c r="F69" s="19">
        <v>10</v>
      </c>
      <c r="G69" s="19">
        <f t="shared" si="2"/>
        <v>46.9</v>
      </c>
      <c r="H69" s="20"/>
      <c r="I69" s="20">
        <f t="shared" si="1"/>
        <v>0.93799999999999994</v>
      </c>
      <c r="K69" s="19" t="s">
        <v>14</v>
      </c>
    </row>
    <row r="70" spans="1:11" s="19" customFormat="1">
      <c r="B70" s="19">
        <v>9</v>
      </c>
      <c r="C70" s="19">
        <v>8</v>
      </c>
      <c r="D70" s="19">
        <v>9</v>
      </c>
      <c r="E70" s="19">
        <v>7.5</v>
      </c>
      <c r="F70" s="19">
        <v>9</v>
      </c>
      <c r="G70" s="19">
        <f t="shared" si="2"/>
        <v>42.5</v>
      </c>
      <c r="H70" s="20"/>
      <c r="I70" s="20">
        <f t="shared" si="1"/>
        <v>0.85</v>
      </c>
      <c r="J70" s="19" t="s">
        <v>70</v>
      </c>
    </row>
    <row r="71" spans="1:11" s="8" customFormat="1">
      <c r="A71" s="8">
        <v>31</v>
      </c>
      <c r="G71" s="8">
        <f t="shared" si="2"/>
        <v>0</v>
      </c>
      <c r="H71" s="9"/>
      <c r="I71" s="9">
        <f t="shared" si="1"/>
        <v>0</v>
      </c>
    </row>
    <row r="72" spans="1:11" s="8" customFormat="1">
      <c r="G72" s="8">
        <f t="shared" si="2"/>
        <v>0</v>
      </c>
      <c r="H72" s="9"/>
      <c r="I72" s="9">
        <f t="shared" si="1"/>
        <v>0</v>
      </c>
      <c r="J72" s="8">
        <v>0</v>
      </c>
      <c r="K72" s="8" t="s">
        <v>13</v>
      </c>
    </row>
    <row r="73" spans="1:11" s="19" customFormat="1">
      <c r="A73" s="43">
        <v>32</v>
      </c>
      <c r="B73" s="19">
        <v>6.5</v>
      </c>
      <c r="C73" s="19">
        <v>6.5</v>
      </c>
      <c r="D73" s="19">
        <v>6.5</v>
      </c>
      <c r="E73" s="19">
        <v>6.5</v>
      </c>
      <c r="F73" s="19">
        <v>6.5</v>
      </c>
      <c r="G73" s="19">
        <f t="shared" si="2"/>
        <v>32.5</v>
      </c>
      <c r="H73" s="20"/>
      <c r="I73" s="20">
        <f t="shared" si="1"/>
        <v>0.65</v>
      </c>
    </row>
    <row r="74" spans="1:11" s="19" customFormat="1">
      <c r="B74" s="19">
        <v>2.9</v>
      </c>
      <c r="C74" s="19">
        <v>6</v>
      </c>
      <c r="D74" s="19">
        <v>5.9</v>
      </c>
      <c r="E74" s="19">
        <v>2.9</v>
      </c>
      <c r="F74" s="19">
        <v>5.9</v>
      </c>
      <c r="G74" s="19">
        <f t="shared" si="2"/>
        <v>23.6</v>
      </c>
      <c r="H74" s="20"/>
      <c r="I74" s="20">
        <f t="shared" si="1"/>
        <v>0.47200000000000003</v>
      </c>
      <c r="J74" s="19" t="s">
        <v>17</v>
      </c>
      <c r="K74" s="19" t="s">
        <v>17</v>
      </c>
    </row>
    <row r="75" spans="1:11" s="8" customFormat="1">
      <c r="A75" s="8">
        <v>33</v>
      </c>
      <c r="B75" s="8">
        <v>7</v>
      </c>
      <c r="C75" s="8">
        <v>8.5</v>
      </c>
      <c r="D75" s="8">
        <v>7.5</v>
      </c>
      <c r="E75" s="8">
        <v>8.5</v>
      </c>
      <c r="F75" s="8">
        <v>2.9</v>
      </c>
      <c r="G75" s="8">
        <f t="shared" si="2"/>
        <v>34.4</v>
      </c>
      <c r="H75" s="9"/>
      <c r="I75" s="9">
        <f t="shared" si="1"/>
        <v>0.68799999999999994</v>
      </c>
    </row>
    <row r="76" spans="1:11" s="8" customFormat="1">
      <c r="B76" s="8">
        <v>7.9</v>
      </c>
      <c r="C76" s="8">
        <v>7.9</v>
      </c>
      <c r="D76" s="8">
        <v>7</v>
      </c>
      <c r="E76" s="8">
        <v>8.5</v>
      </c>
      <c r="F76" s="8">
        <v>6</v>
      </c>
      <c r="G76" s="8">
        <f t="shared" si="2"/>
        <v>37.299999999999997</v>
      </c>
      <c r="H76" s="9"/>
      <c r="I76" s="9">
        <f t="shared" ref="I76:I97" si="3">G76/50</f>
        <v>0.746</v>
      </c>
      <c r="J76" s="8" t="s">
        <v>68</v>
      </c>
      <c r="K76" s="8" t="s">
        <v>14</v>
      </c>
    </row>
    <row r="77" spans="1:11" s="19" customFormat="1">
      <c r="A77" s="43">
        <v>34</v>
      </c>
      <c r="B77" s="19">
        <v>8.5</v>
      </c>
      <c r="C77" s="19">
        <v>8</v>
      </c>
      <c r="D77" s="19">
        <v>7</v>
      </c>
      <c r="E77" s="19">
        <v>8.9</v>
      </c>
      <c r="F77" s="19">
        <v>9.5</v>
      </c>
      <c r="G77" s="19">
        <f t="shared" si="2"/>
        <v>41.9</v>
      </c>
      <c r="H77" s="20"/>
      <c r="I77" s="20">
        <f t="shared" si="3"/>
        <v>0.83799999999999997</v>
      </c>
    </row>
    <row r="78" spans="1:11" s="19" customFormat="1">
      <c r="B78" s="19">
        <v>8</v>
      </c>
      <c r="C78" s="19">
        <v>0</v>
      </c>
      <c r="D78" s="19">
        <v>6.5</v>
      </c>
      <c r="E78" s="19">
        <v>6.9</v>
      </c>
      <c r="F78" s="19">
        <v>8</v>
      </c>
      <c r="G78" s="19">
        <f t="shared" si="2"/>
        <v>29.4</v>
      </c>
      <c r="H78" s="20"/>
      <c r="I78" s="20">
        <f t="shared" si="3"/>
        <v>0.58799999999999997</v>
      </c>
      <c r="K78" s="19" t="s">
        <v>13</v>
      </c>
    </row>
    <row r="79" spans="1:11" s="19" customFormat="1">
      <c r="B79" s="19">
        <v>2.9</v>
      </c>
      <c r="C79" s="19">
        <v>5.9</v>
      </c>
      <c r="D79" s="19">
        <v>6</v>
      </c>
      <c r="E79" s="19">
        <v>2.9</v>
      </c>
      <c r="F79" s="19">
        <v>6</v>
      </c>
      <c r="G79" s="19">
        <f t="shared" si="2"/>
        <v>23.7</v>
      </c>
      <c r="H79" s="20"/>
      <c r="I79" s="20">
        <f t="shared" si="3"/>
        <v>0.47399999999999998</v>
      </c>
      <c r="J79" s="19" t="s">
        <v>17</v>
      </c>
    </row>
    <row r="80" spans="1:11" s="8" customFormat="1">
      <c r="A80" s="8">
        <v>35</v>
      </c>
      <c r="B80" s="8">
        <v>7</v>
      </c>
      <c r="C80" s="8">
        <v>8</v>
      </c>
      <c r="D80" s="8">
        <v>7.5</v>
      </c>
      <c r="E80" s="8">
        <v>7</v>
      </c>
      <c r="F80" s="8">
        <v>6.5</v>
      </c>
      <c r="G80" s="8">
        <f t="shared" si="2"/>
        <v>36</v>
      </c>
      <c r="H80" s="9"/>
      <c r="I80" s="9">
        <f t="shared" si="3"/>
        <v>0.72</v>
      </c>
    </row>
    <row r="81" spans="1:11" s="8" customFormat="1">
      <c r="B81" s="8">
        <v>7.5</v>
      </c>
      <c r="C81" s="8">
        <v>6.5</v>
      </c>
      <c r="D81" s="8">
        <v>7.5</v>
      </c>
      <c r="E81" s="8">
        <v>6.5</v>
      </c>
      <c r="F81" s="8">
        <v>6.5</v>
      </c>
      <c r="G81" s="8">
        <f t="shared" si="2"/>
        <v>34.5</v>
      </c>
      <c r="H81" s="9"/>
      <c r="I81" s="9">
        <f t="shared" si="3"/>
        <v>0.69</v>
      </c>
      <c r="J81" s="8" t="s">
        <v>68</v>
      </c>
      <c r="K81" s="8" t="s">
        <v>13</v>
      </c>
    </row>
    <row r="82" spans="1:11" s="19" customFormat="1">
      <c r="A82" s="19">
        <v>36</v>
      </c>
      <c r="G82" s="19">
        <f t="shared" si="2"/>
        <v>0</v>
      </c>
      <c r="H82" s="20"/>
      <c r="I82" s="20">
        <f t="shared" si="3"/>
        <v>0</v>
      </c>
    </row>
    <row r="83" spans="1:11" s="19" customFormat="1">
      <c r="G83" s="19">
        <f t="shared" si="2"/>
        <v>0</v>
      </c>
      <c r="H83" s="20"/>
      <c r="I83" s="20">
        <f t="shared" si="3"/>
        <v>0</v>
      </c>
      <c r="K83" s="19" t="s">
        <v>13</v>
      </c>
    </row>
    <row r="84" spans="1:11" s="8" customFormat="1">
      <c r="A84" s="8">
        <v>37</v>
      </c>
      <c r="B84" s="8">
        <v>9.5</v>
      </c>
      <c r="C84" s="8">
        <v>7.5</v>
      </c>
      <c r="D84" s="8">
        <v>7.9</v>
      </c>
      <c r="E84" s="8">
        <v>7.5</v>
      </c>
      <c r="F84" s="8">
        <v>7.5</v>
      </c>
      <c r="G84" s="8">
        <f t="shared" si="2"/>
        <v>39.9</v>
      </c>
      <c r="H84" s="9"/>
      <c r="I84" s="9">
        <f t="shared" si="3"/>
        <v>0.79799999999999993</v>
      </c>
    </row>
    <row r="85" spans="1:11" s="8" customFormat="1">
      <c r="B85" s="8">
        <v>9</v>
      </c>
      <c r="C85" s="8">
        <v>9.5</v>
      </c>
      <c r="D85" s="8">
        <v>8.5</v>
      </c>
      <c r="E85" s="8">
        <v>7</v>
      </c>
      <c r="F85" s="8">
        <v>7</v>
      </c>
      <c r="G85" s="8">
        <f t="shared" si="2"/>
        <v>41</v>
      </c>
      <c r="H85" s="9"/>
      <c r="I85" s="9">
        <f t="shared" si="3"/>
        <v>0.82</v>
      </c>
      <c r="J85" s="8" t="s">
        <v>70</v>
      </c>
      <c r="K85" s="8" t="s">
        <v>14</v>
      </c>
    </row>
    <row r="86" spans="1:11" s="19" customFormat="1">
      <c r="A86" s="19">
        <v>38</v>
      </c>
      <c r="G86" s="19">
        <f t="shared" si="2"/>
        <v>0</v>
      </c>
      <c r="H86" s="20"/>
      <c r="I86" s="20">
        <f t="shared" si="3"/>
        <v>0</v>
      </c>
    </row>
    <row r="87" spans="1:11" s="19" customFormat="1">
      <c r="G87" s="19">
        <f t="shared" si="2"/>
        <v>0</v>
      </c>
      <c r="H87" s="20"/>
      <c r="I87" s="20">
        <f t="shared" si="3"/>
        <v>0</v>
      </c>
      <c r="J87" s="19">
        <v>0</v>
      </c>
      <c r="K87" s="19" t="s">
        <v>13</v>
      </c>
    </row>
    <row r="88" spans="1:11" s="8" customFormat="1">
      <c r="A88" s="8">
        <v>39</v>
      </c>
      <c r="G88" s="8">
        <f t="shared" si="2"/>
        <v>0</v>
      </c>
      <c r="H88" s="9"/>
      <c r="I88" s="9">
        <f t="shared" si="3"/>
        <v>0</v>
      </c>
      <c r="K88" s="8" t="s">
        <v>3</v>
      </c>
    </row>
    <row r="89" spans="1:11" s="8" customFormat="1">
      <c r="G89" s="8">
        <f t="shared" si="2"/>
        <v>0</v>
      </c>
      <c r="H89" s="9"/>
      <c r="I89" s="9">
        <f t="shared" si="3"/>
        <v>0</v>
      </c>
      <c r="J89" s="8">
        <v>0</v>
      </c>
      <c r="K89" s="8" t="s">
        <v>13</v>
      </c>
    </row>
    <row r="90" spans="1:11" s="19" customFormat="1">
      <c r="A90" s="19">
        <v>40</v>
      </c>
      <c r="G90" s="19">
        <f t="shared" si="2"/>
        <v>0</v>
      </c>
      <c r="H90" s="20"/>
      <c r="I90" s="20">
        <f t="shared" si="3"/>
        <v>0</v>
      </c>
    </row>
    <row r="91" spans="1:11" s="19" customFormat="1">
      <c r="G91" s="19">
        <f t="shared" si="2"/>
        <v>0</v>
      </c>
      <c r="H91" s="20"/>
      <c r="I91" s="20">
        <f t="shared" si="3"/>
        <v>0</v>
      </c>
      <c r="J91" s="19">
        <v>0</v>
      </c>
      <c r="K91" s="19" t="s">
        <v>13</v>
      </c>
    </row>
    <row r="92" spans="1:11" s="8" customFormat="1">
      <c r="A92" s="8">
        <v>41</v>
      </c>
      <c r="G92" s="8">
        <f t="shared" si="2"/>
        <v>0</v>
      </c>
      <c r="H92" s="9"/>
      <c r="I92" s="9">
        <f t="shared" si="3"/>
        <v>0</v>
      </c>
    </row>
    <row r="93" spans="1:11" s="8" customFormat="1">
      <c r="G93" s="8">
        <f t="shared" si="2"/>
        <v>0</v>
      </c>
      <c r="H93" s="9"/>
      <c r="I93" s="9">
        <f t="shared" si="3"/>
        <v>0</v>
      </c>
      <c r="J93" s="8">
        <v>0</v>
      </c>
      <c r="K93" s="8" t="s">
        <v>13</v>
      </c>
    </row>
    <row r="94" spans="1:11" s="19" customFormat="1">
      <c r="G94" s="19">
        <f t="shared" si="2"/>
        <v>0</v>
      </c>
      <c r="H94" s="20"/>
      <c r="I94" s="20">
        <f t="shared" si="3"/>
        <v>0</v>
      </c>
    </row>
    <row r="95" spans="1:11" s="19" customFormat="1">
      <c r="G95" s="19">
        <f t="shared" si="2"/>
        <v>0</v>
      </c>
      <c r="H95" s="20"/>
      <c r="I95" s="20">
        <f t="shared" si="3"/>
        <v>0</v>
      </c>
    </row>
    <row r="96" spans="1:11" s="8" customFormat="1">
      <c r="G96" s="8">
        <f t="shared" si="2"/>
        <v>0</v>
      </c>
      <c r="H96" s="9"/>
      <c r="I96" s="9">
        <f t="shared" si="3"/>
        <v>0</v>
      </c>
    </row>
    <row r="97" spans="2:11" s="8" customFormat="1">
      <c r="G97" s="8">
        <f t="shared" si="2"/>
        <v>0</v>
      </c>
      <c r="H97" s="9"/>
      <c r="I97" s="9">
        <f t="shared" si="3"/>
        <v>0</v>
      </c>
    </row>
    <row r="98" spans="2:11">
      <c r="H98" s="10"/>
      <c r="I98" s="10"/>
    </row>
    <row r="99" spans="2:11" ht="15" customHeight="1">
      <c r="B99" s="28" t="s">
        <v>62</v>
      </c>
      <c r="C99" s="29"/>
      <c r="D99" s="30"/>
      <c r="H99" s="10"/>
      <c r="I99" s="10"/>
    </row>
    <row r="100" spans="2:11">
      <c r="B100" s="31"/>
      <c r="C100" s="32"/>
      <c r="D100" s="33"/>
      <c r="H100" s="10"/>
      <c r="I100" s="10"/>
    </row>
    <row r="101" spans="2:11">
      <c r="B101" s="34"/>
      <c r="C101" s="35"/>
      <c r="D101" s="36"/>
      <c r="H101" s="10"/>
      <c r="I101" s="10"/>
    </row>
    <row r="102" spans="2:11">
      <c r="H102" s="10"/>
      <c r="I102" s="10"/>
    </row>
    <row r="103" spans="2:11">
      <c r="B103" s="6">
        <f>SUM(B6:B102)</f>
        <v>432.99999999999983</v>
      </c>
      <c r="C103" s="6">
        <f>SUM(C6:C102)</f>
        <v>440.99999999999989</v>
      </c>
      <c r="D103" s="6">
        <f>SUM(D6:D102)</f>
        <v>442.69999999999993</v>
      </c>
      <c r="E103" s="6">
        <f>SUM(E6:E102)</f>
        <v>441.19999999999982</v>
      </c>
      <c r="F103" s="6">
        <f>SUM(F6:F102)</f>
        <v>414.79999999999995</v>
      </c>
    </row>
    <row r="104" spans="2:11">
      <c r="B104" s="6">
        <f>COUNT(B6:B102)</f>
        <v>62</v>
      </c>
      <c r="C104" s="6">
        <f>COUNT(C6:C102)</f>
        <v>62</v>
      </c>
      <c r="D104" s="6">
        <f>COUNT(D6:D102)</f>
        <v>62</v>
      </c>
      <c r="E104" s="6">
        <f>COUNT(E6:E102)</f>
        <v>62</v>
      </c>
      <c r="F104" s="6">
        <f>COUNT(F6:F102)</f>
        <v>62</v>
      </c>
    </row>
    <row r="105" spans="2:11">
      <c r="B105" s="10">
        <f t="shared" ref="B105:F105" si="4">B103/(B104*10)</f>
        <v>0.69838709677419331</v>
      </c>
      <c r="C105" s="10">
        <f t="shared" si="4"/>
        <v>0.71129032258064495</v>
      </c>
      <c r="D105" s="10">
        <f t="shared" si="4"/>
        <v>0.71403225806451598</v>
      </c>
      <c r="E105" s="10">
        <f t="shared" si="4"/>
        <v>0.71161290322580617</v>
      </c>
      <c r="F105" s="10">
        <f t="shared" si="4"/>
        <v>0.66903225806451605</v>
      </c>
      <c r="I105" s="6" t="s">
        <v>8</v>
      </c>
      <c r="J105" s="6" t="s">
        <v>7</v>
      </c>
      <c r="K105" s="6" t="s">
        <v>7</v>
      </c>
    </row>
    <row r="106" spans="2:11">
      <c r="H106" s="22" t="s">
        <v>13</v>
      </c>
      <c r="I106" s="6">
        <f>0.025*K111</f>
        <v>0.82500000000000007</v>
      </c>
      <c r="J106" s="6">
        <f>COUNTIF(J6:J101,"a")</f>
        <v>1</v>
      </c>
      <c r="K106" s="6">
        <f>COUNTIF(K6:K101,"a")</f>
        <v>14</v>
      </c>
    </row>
    <row r="107" spans="2:11">
      <c r="H107" s="22" t="s">
        <v>14</v>
      </c>
      <c r="I107" s="6">
        <f>0.135*K111</f>
        <v>4.4550000000000001</v>
      </c>
      <c r="J107" s="6">
        <f>COUNTIF(J6:J50,"b")</f>
        <v>0</v>
      </c>
      <c r="K107" s="6">
        <f>COUNTIF(K6:K50,"b")</f>
        <v>10</v>
      </c>
    </row>
    <row r="108" spans="2:11">
      <c r="H108" s="22" t="s">
        <v>15</v>
      </c>
      <c r="I108" s="6">
        <f>0.68*K111</f>
        <v>22.44</v>
      </c>
      <c r="J108" s="6">
        <f>COUNTIF(J9:J101,"c")</f>
        <v>11</v>
      </c>
      <c r="K108" s="6">
        <f>COUNTIF(K9:K101,"c")</f>
        <v>5</v>
      </c>
    </row>
    <row r="109" spans="2:11">
      <c r="H109" s="22" t="s">
        <v>16</v>
      </c>
      <c r="I109" s="6">
        <f>I107</f>
        <v>4.4550000000000001</v>
      </c>
      <c r="J109" s="6">
        <f>COUNTIF(J10:J102,"d")</f>
        <v>4</v>
      </c>
      <c r="K109" s="6">
        <f>COUNTIF(K10:K102,"d")</f>
        <v>0</v>
      </c>
    </row>
    <row r="110" spans="2:11">
      <c r="H110" s="22" t="s">
        <v>17</v>
      </c>
      <c r="I110" s="11">
        <f>I106</f>
        <v>0.82500000000000007</v>
      </c>
      <c r="J110" s="11">
        <f>COUNTIF(J11:J103,"f")</f>
        <v>6</v>
      </c>
      <c r="K110" s="11">
        <f>COUNTIF(K11:K103,"f")</f>
        <v>4</v>
      </c>
    </row>
    <row r="111" spans="2:11">
      <c r="I111" s="6">
        <f>SUM(I106:I110)</f>
        <v>33.000000000000007</v>
      </c>
      <c r="J111" s="6">
        <f>SUM(J106:J110)</f>
        <v>22</v>
      </c>
      <c r="K111" s="6">
        <f>SUM(K106:K110)</f>
        <v>33</v>
      </c>
    </row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pans="2:7" s="12" customFormat="1"/>
    <row r="130" spans="2:7" s="12" customFormat="1"/>
    <row r="131" spans="2:7" s="12" customFormat="1"/>
    <row r="132" spans="2:7" s="12" customFormat="1"/>
    <row r="133" spans="2:7" s="12" customFormat="1"/>
    <row r="134" spans="2:7" s="12" customFormat="1"/>
    <row r="135" spans="2:7" s="12" customFormat="1"/>
    <row r="136" spans="2:7" s="12" customFormat="1"/>
    <row r="137" spans="2:7" s="12" customFormat="1"/>
    <row r="138" spans="2:7" s="12" customFormat="1"/>
    <row r="139" spans="2:7" s="12" customFormat="1"/>
    <row r="140" spans="2:7" s="12" customFormat="1"/>
    <row r="141" spans="2:7" s="12" customFormat="1"/>
    <row r="142" spans="2:7" s="12" customFormat="1"/>
    <row r="143" spans="2:7" s="12" customFormat="1">
      <c r="B143" s="12" t="s">
        <v>19</v>
      </c>
    </row>
    <row r="144" spans="2:7" s="12" customFormat="1">
      <c r="B144" s="13"/>
      <c r="C144" s="13"/>
      <c r="D144" s="13"/>
      <c r="E144" s="13"/>
      <c r="F144" s="13"/>
      <c r="G144" s="13"/>
    </row>
    <row r="145" spans="2:7" s="12" customFormat="1">
      <c r="B145" s="13"/>
      <c r="C145" s="13"/>
      <c r="D145" s="13"/>
      <c r="E145" s="13"/>
      <c r="F145" s="13"/>
      <c r="G145" s="13"/>
    </row>
    <row r="146" spans="2:7" s="12" customFormat="1">
      <c r="B146" s="13"/>
      <c r="C146" s="13"/>
      <c r="D146" s="13"/>
      <c r="E146" s="13"/>
      <c r="F146" s="13"/>
      <c r="G146" s="13"/>
    </row>
    <row r="147" spans="2:7" s="12" customFormat="1">
      <c r="B147" s="13"/>
      <c r="C147" s="13"/>
      <c r="D147" s="13"/>
      <c r="E147" s="13"/>
      <c r="F147" s="13"/>
      <c r="G147" s="13"/>
    </row>
    <row r="148" spans="2:7" s="12" customFormat="1">
      <c r="B148" s="13"/>
      <c r="C148" s="13"/>
      <c r="D148" s="13"/>
      <c r="E148" s="13"/>
      <c r="F148" s="13"/>
      <c r="G148" s="13"/>
    </row>
    <row r="149" spans="2:7" s="12" customFormat="1">
      <c r="B149" s="13"/>
      <c r="C149" s="13"/>
      <c r="D149" s="13"/>
      <c r="E149" s="13"/>
      <c r="F149" s="13"/>
      <c r="G149" s="13"/>
    </row>
    <row r="150" spans="2:7" s="12" customFormat="1">
      <c r="B150" s="13"/>
      <c r="C150" s="13"/>
      <c r="D150" s="13"/>
      <c r="E150" s="13"/>
      <c r="F150" s="13"/>
      <c r="G150" s="13"/>
    </row>
    <row r="151" spans="2:7" s="12" customFormat="1">
      <c r="B151" s="13"/>
      <c r="C151" s="13"/>
      <c r="D151" s="13"/>
      <c r="E151" s="13"/>
      <c r="F151" s="13"/>
      <c r="G151" s="13"/>
    </row>
    <row r="152" spans="2:7" s="12" customFormat="1">
      <c r="B152" s="13"/>
      <c r="C152" s="13"/>
      <c r="D152" s="13"/>
      <c r="E152" s="13"/>
      <c r="F152" s="13"/>
      <c r="G152" s="13"/>
    </row>
    <row r="153" spans="2:7" s="12" customFormat="1">
      <c r="B153" s="13"/>
      <c r="C153" s="13"/>
      <c r="D153" s="13"/>
      <c r="E153" s="13"/>
      <c r="F153" s="13"/>
      <c r="G153" s="13"/>
    </row>
    <row r="154" spans="2:7" s="12" customFormat="1">
      <c r="B154" s="13"/>
      <c r="C154" s="13"/>
      <c r="D154" s="13"/>
      <c r="E154" s="13"/>
      <c r="F154" s="13"/>
      <c r="G154" s="13"/>
    </row>
    <row r="155" spans="2:7" s="12" customFormat="1">
      <c r="B155" s="13"/>
      <c r="C155" s="13"/>
      <c r="D155" s="13"/>
      <c r="E155" s="13"/>
      <c r="F155" s="13"/>
      <c r="G155" s="13"/>
    </row>
    <row r="156" spans="2:7" s="12" customFormat="1">
      <c r="B156" s="13"/>
      <c r="C156" s="13"/>
      <c r="D156" s="13"/>
      <c r="E156" s="13"/>
      <c r="F156" s="13"/>
      <c r="G156" s="13"/>
    </row>
    <row r="157" spans="2:7" s="12" customFormat="1">
      <c r="B157" s="13"/>
      <c r="C157" s="13"/>
      <c r="D157" s="13"/>
      <c r="E157" s="13"/>
      <c r="F157" s="13"/>
      <c r="G157" s="13"/>
    </row>
    <row r="158" spans="2:7" s="12" customFormat="1">
      <c r="B158" s="13"/>
      <c r="C158" s="13"/>
      <c r="D158" s="13"/>
      <c r="E158" s="13"/>
      <c r="F158" s="13"/>
      <c r="G158" s="13"/>
    </row>
    <row r="159" spans="2:7" s="12" customFormat="1">
      <c r="B159" s="13"/>
      <c r="C159" s="13"/>
      <c r="D159" s="13"/>
      <c r="E159" s="13"/>
      <c r="F159" s="13"/>
      <c r="G159" s="13"/>
    </row>
    <row r="160" spans="2:7" s="12" customFormat="1">
      <c r="B160" s="13"/>
      <c r="C160" s="13"/>
      <c r="D160" s="13"/>
      <c r="E160" s="13"/>
      <c r="F160" s="13"/>
      <c r="G160" s="13"/>
    </row>
    <row r="161" spans="2:7" s="12" customFormat="1">
      <c r="B161" s="13"/>
      <c r="C161" s="13"/>
      <c r="D161" s="13"/>
      <c r="E161" s="13"/>
      <c r="F161" s="13"/>
      <c r="G161" s="13"/>
    </row>
    <row r="162" spans="2:7" s="12" customFormat="1">
      <c r="B162" s="13"/>
      <c r="C162" s="13"/>
      <c r="D162" s="13"/>
      <c r="E162" s="13"/>
      <c r="F162" s="13"/>
      <c r="G162" s="13"/>
    </row>
    <row r="163" spans="2:7" s="12" customFormat="1">
      <c r="B163" s="13"/>
      <c r="C163" s="13"/>
      <c r="D163" s="13"/>
      <c r="E163" s="13"/>
      <c r="F163" s="13"/>
      <c r="G163" s="13"/>
    </row>
    <row r="164" spans="2:7" s="12" customFormat="1">
      <c r="B164" s="13"/>
      <c r="C164" s="13"/>
      <c r="D164" s="13"/>
      <c r="E164" s="13"/>
      <c r="F164" s="13"/>
      <c r="G164" s="13"/>
    </row>
    <row r="165" spans="2:7" s="12" customFormat="1">
      <c r="B165" s="13"/>
      <c r="C165" s="13"/>
      <c r="D165" s="13"/>
      <c r="E165" s="13"/>
      <c r="F165" s="13"/>
      <c r="G165" s="13"/>
    </row>
    <row r="166" spans="2:7" s="12" customFormat="1">
      <c r="B166" s="13"/>
      <c r="C166" s="13"/>
      <c r="D166" s="13"/>
      <c r="E166" s="13"/>
      <c r="F166" s="13"/>
      <c r="G166" s="13"/>
    </row>
    <row r="167" spans="2:7" s="12" customFormat="1">
      <c r="B167" s="13"/>
      <c r="C167" s="13"/>
      <c r="D167" s="13"/>
      <c r="E167" s="13"/>
      <c r="F167" s="13"/>
      <c r="G167" s="13"/>
    </row>
    <row r="168" spans="2:7" s="12" customFormat="1">
      <c r="B168" s="13"/>
      <c r="C168" s="13"/>
      <c r="D168" s="13"/>
      <c r="E168" s="13"/>
      <c r="F168" s="13"/>
      <c r="G168" s="13"/>
    </row>
    <row r="169" spans="2:7" s="12" customFormat="1">
      <c r="B169" s="13"/>
      <c r="C169" s="13"/>
      <c r="D169" s="13"/>
      <c r="E169" s="13"/>
      <c r="F169" s="13"/>
      <c r="G169" s="13"/>
    </row>
    <row r="170" spans="2:7" s="12" customFormat="1">
      <c r="B170" s="13"/>
      <c r="C170" s="13"/>
      <c r="D170" s="13"/>
      <c r="E170" s="13"/>
      <c r="F170" s="13"/>
      <c r="G170" s="13"/>
    </row>
    <row r="171" spans="2:7" s="12" customFormat="1">
      <c r="B171" s="13"/>
      <c r="C171" s="13"/>
      <c r="D171" s="13"/>
      <c r="E171" s="13"/>
      <c r="F171" s="13"/>
      <c r="G171" s="13"/>
    </row>
    <row r="172" spans="2:7" s="12" customFormat="1">
      <c r="B172" s="13"/>
      <c r="C172" s="13"/>
      <c r="D172" s="13"/>
      <c r="E172" s="13"/>
      <c r="F172" s="13"/>
      <c r="G172" s="13"/>
    </row>
    <row r="173" spans="2:7" s="12" customFormat="1">
      <c r="B173" s="13"/>
      <c r="C173" s="13"/>
      <c r="D173" s="13"/>
      <c r="E173" s="13"/>
      <c r="F173" s="13"/>
      <c r="G173" s="13"/>
    </row>
    <row r="174" spans="2:7" s="12" customFormat="1">
      <c r="B174" s="13"/>
      <c r="C174" s="13"/>
      <c r="D174" s="13"/>
      <c r="E174" s="13"/>
      <c r="F174" s="13"/>
      <c r="G174" s="13"/>
    </row>
    <row r="175" spans="2:7" s="12" customFormat="1">
      <c r="B175" s="13"/>
      <c r="C175" s="13"/>
      <c r="D175" s="13"/>
      <c r="E175" s="13"/>
      <c r="F175" s="13"/>
      <c r="G175" s="13"/>
    </row>
    <row r="176" spans="2:7" s="12" customFormat="1">
      <c r="B176" s="13"/>
      <c r="C176" s="13"/>
      <c r="D176" s="13"/>
      <c r="E176" s="13"/>
      <c r="F176" s="13"/>
      <c r="G176" s="13"/>
    </row>
    <row r="177" spans="1:11" s="12" customFormat="1">
      <c r="B177" s="13"/>
      <c r="C177" s="13"/>
      <c r="D177" s="13"/>
      <c r="E177" s="13"/>
      <c r="F177" s="13"/>
      <c r="G177" s="13"/>
    </row>
    <row r="178" spans="1:11" s="12" customFormat="1">
      <c r="B178" s="13"/>
      <c r="C178" s="13"/>
      <c r="D178" s="13"/>
      <c r="E178" s="13"/>
      <c r="F178" s="13"/>
      <c r="G178" s="13"/>
    </row>
    <row r="179" spans="1:11" s="12" customFormat="1">
      <c r="B179" s="13"/>
      <c r="C179" s="13"/>
      <c r="D179" s="13"/>
      <c r="E179" s="13"/>
      <c r="F179" s="13"/>
      <c r="G179" s="13"/>
    </row>
    <row r="180" spans="1:11" s="12" customFormat="1">
      <c r="B180" s="13"/>
      <c r="C180" s="13"/>
      <c r="D180" s="13"/>
      <c r="E180" s="13"/>
      <c r="F180" s="13"/>
      <c r="G180" s="13"/>
    </row>
    <row r="181" spans="1:11" s="12" customFormat="1">
      <c r="B181" s="13"/>
      <c r="C181" s="13"/>
      <c r="D181" s="13"/>
      <c r="E181" s="13"/>
      <c r="F181" s="13"/>
      <c r="G181" s="13"/>
    </row>
    <row r="182" spans="1:11" s="12" customFormat="1">
      <c r="B182" s="13"/>
      <c r="C182" s="13"/>
      <c r="D182" s="13"/>
      <c r="E182" s="13"/>
      <c r="F182" s="13"/>
      <c r="G182" s="13"/>
    </row>
    <row r="183" spans="1:11" s="12" customFormat="1">
      <c r="B183" s="13"/>
      <c r="C183" s="13"/>
      <c r="D183" s="13"/>
      <c r="E183" s="13"/>
      <c r="F183" s="13"/>
      <c r="G183" s="13"/>
    </row>
    <row r="184" spans="1:11" s="12" customFormat="1">
      <c r="B184" s="13"/>
      <c r="C184" s="13"/>
      <c r="D184" s="13"/>
      <c r="E184" s="13"/>
      <c r="F184" s="13"/>
      <c r="G184" s="13"/>
    </row>
    <row r="185" spans="1:11" s="12" customFormat="1">
      <c r="B185" s="13"/>
      <c r="C185" s="13"/>
      <c r="D185" s="13"/>
      <c r="E185" s="13"/>
      <c r="F185" s="13"/>
      <c r="G185" s="13"/>
    </row>
    <row r="186" spans="1:11" s="12" customFormat="1" ht="30" customHeight="1"/>
    <row r="187" spans="1:11" s="12" customFormat="1" ht="30" customHeight="1">
      <c r="A187" s="44"/>
      <c r="B187" s="37" t="s">
        <v>6</v>
      </c>
      <c r="C187" s="38"/>
      <c r="D187" s="38"/>
      <c r="E187" s="38"/>
      <c r="F187" s="38"/>
      <c r="G187" s="38"/>
      <c r="H187" s="38"/>
      <c r="I187" s="38"/>
      <c r="J187" s="38"/>
      <c r="K187" s="39"/>
    </row>
    <row r="188" spans="1:11" s="12" customFormat="1" ht="30" customHeight="1">
      <c r="A188" s="44" t="s">
        <v>81</v>
      </c>
      <c r="B188" s="23" t="s">
        <v>91</v>
      </c>
      <c r="C188" s="24"/>
      <c r="D188" s="24"/>
      <c r="E188" s="24"/>
      <c r="F188" s="24"/>
      <c r="G188" s="24"/>
      <c r="H188" s="24"/>
      <c r="I188" s="24"/>
      <c r="J188" s="24"/>
      <c r="K188" s="25"/>
    </row>
    <row r="189" spans="1:11" s="12" customFormat="1" ht="30" customHeight="1">
      <c r="A189" s="44" t="s">
        <v>82</v>
      </c>
      <c r="B189" s="23" t="s">
        <v>92</v>
      </c>
      <c r="C189" s="24"/>
      <c r="D189" s="24"/>
      <c r="E189" s="24"/>
      <c r="F189" s="24"/>
      <c r="G189" s="24"/>
      <c r="H189" s="24"/>
      <c r="I189" s="24"/>
      <c r="J189" s="24"/>
      <c r="K189" s="25"/>
    </row>
    <row r="190" spans="1:11" s="12" customFormat="1" ht="30" customHeight="1">
      <c r="A190" s="44" t="s">
        <v>83</v>
      </c>
      <c r="B190" s="23" t="s">
        <v>93</v>
      </c>
      <c r="C190" s="24"/>
      <c r="D190" s="24"/>
      <c r="E190" s="24"/>
      <c r="F190" s="24"/>
      <c r="G190" s="24"/>
      <c r="H190" s="24"/>
      <c r="I190" s="24"/>
      <c r="J190" s="24"/>
      <c r="K190" s="25"/>
    </row>
    <row r="191" spans="1:11" s="12" customFormat="1" ht="30" customHeight="1">
      <c r="A191" s="45" t="s">
        <v>95</v>
      </c>
      <c r="B191" s="23" t="s">
        <v>94</v>
      </c>
      <c r="C191" s="24"/>
      <c r="D191" s="24"/>
      <c r="E191" s="24"/>
      <c r="F191" s="24"/>
      <c r="G191" s="24"/>
      <c r="H191" s="24"/>
      <c r="I191" s="24"/>
      <c r="J191" s="24"/>
      <c r="K191" s="25"/>
    </row>
    <row r="192" spans="1:11" s="12" customFormat="1" ht="30" customHeight="1">
      <c r="A192" s="44" t="s">
        <v>84</v>
      </c>
      <c r="B192" s="23" t="s">
        <v>96</v>
      </c>
      <c r="C192" s="24"/>
      <c r="D192" s="24"/>
      <c r="E192" s="24"/>
      <c r="F192" s="24"/>
      <c r="G192" s="24"/>
      <c r="H192" s="24"/>
      <c r="I192" s="24"/>
      <c r="J192" s="24"/>
      <c r="K192" s="25"/>
    </row>
    <row r="193" spans="1:11" s="12" customFormat="1" ht="30" customHeight="1">
      <c r="A193" s="44"/>
      <c r="B193" s="23" t="s">
        <v>73</v>
      </c>
      <c r="C193" s="24"/>
      <c r="D193" s="24"/>
      <c r="E193" s="24"/>
      <c r="F193" s="24"/>
      <c r="G193" s="24"/>
      <c r="H193" s="24"/>
      <c r="I193" s="24"/>
      <c r="J193" s="24"/>
      <c r="K193" s="25"/>
    </row>
    <row r="194" spans="1:11" s="12" customFormat="1" ht="48" customHeight="1">
      <c r="A194" s="44" t="s">
        <v>85</v>
      </c>
      <c r="B194" s="23" t="s">
        <v>97</v>
      </c>
      <c r="C194" s="24"/>
      <c r="D194" s="24"/>
      <c r="E194" s="24"/>
      <c r="F194" s="24"/>
      <c r="G194" s="24"/>
      <c r="H194" s="24"/>
      <c r="I194" s="24"/>
      <c r="J194" s="24"/>
      <c r="K194" s="25"/>
    </row>
    <row r="195" spans="1:11" s="12" customFormat="1" ht="30" customHeight="1">
      <c r="A195" s="44"/>
      <c r="B195" s="23" t="s">
        <v>74</v>
      </c>
      <c r="C195" s="26"/>
      <c r="D195" s="26"/>
      <c r="E195" s="26"/>
      <c r="F195" s="26"/>
      <c r="G195" s="26"/>
      <c r="H195" s="26"/>
      <c r="I195" s="26"/>
      <c r="J195" s="26"/>
      <c r="K195" s="27"/>
    </row>
    <row r="196" spans="1:11" s="12" customFormat="1" ht="30" customHeight="1">
      <c r="A196" s="44" t="s">
        <v>86</v>
      </c>
      <c r="B196" s="23" t="s">
        <v>71</v>
      </c>
      <c r="C196" s="24"/>
      <c r="D196" s="24"/>
      <c r="E196" s="24"/>
      <c r="F196" s="24"/>
      <c r="G196" s="24"/>
      <c r="H196" s="24"/>
      <c r="I196" s="24"/>
      <c r="J196" s="24"/>
      <c r="K196" s="25"/>
    </row>
    <row r="197" spans="1:11" s="12" customFormat="1" ht="30" customHeight="1">
      <c r="A197" s="44"/>
      <c r="B197" s="23" t="s">
        <v>77</v>
      </c>
      <c r="C197" s="24"/>
      <c r="D197" s="24"/>
      <c r="E197" s="24"/>
      <c r="F197" s="24"/>
      <c r="G197" s="24"/>
      <c r="H197" s="24"/>
      <c r="I197" s="24"/>
      <c r="J197" s="24"/>
      <c r="K197" s="25"/>
    </row>
    <row r="198" spans="1:11" s="12" customFormat="1" ht="30" customHeight="1">
      <c r="A198" s="44"/>
      <c r="B198" s="23" t="s">
        <v>72</v>
      </c>
      <c r="C198" s="24"/>
      <c r="D198" s="24"/>
      <c r="E198" s="24"/>
      <c r="F198" s="24"/>
      <c r="G198" s="24"/>
      <c r="H198" s="24"/>
      <c r="I198" s="24"/>
      <c r="J198" s="24"/>
      <c r="K198" s="25"/>
    </row>
    <row r="199" spans="1:11" s="12" customFormat="1" ht="30" customHeight="1">
      <c r="A199" s="44"/>
      <c r="B199" s="23" t="s">
        <v>75</v>
      </c>
      <c r="C199" s="24"/>
      <c r="D199" s="24"/>
      <c r="E199" s="24"/>
      <c r="F199" s="24"/>
      <c r="G199" s="24"/>
      <c r="H199" s="24"/>
      <c r="I199" s="24"/>
      <c r="J199" s="24"/>
      <c r="K199" s="25"/>
    </row>
    <row r="200" spans="1:11" s="12" customFormat="1" ht="30" customHeight="1">
      <c r="A200" s="44" t="s">
        <v>87</v>
      </c>
      <c r="B200" s="23" t="s">
        <v>98</v>
      </c>
      <c r="C200" s="24"/>
      <c r="D200" s="24"/>
      <c r="E200" s="24"/>
      <c r="F200" s="24"/>
      <c r="G200" s="24"/>
      <c r="H200" s="24"/>
      <c r="I200" s="24"/>
      <c r="J200" s="24"/>
      <c r="K200" s="25"/>
    </row>
    <row r="201" spans="1:11" s="12" customFormat="1" ht="30" customHeight="1">
      <c r="A201" s="44"/>
      <c r="B201" s="23" t="s">
        <v>76</v>
      </c>
      <c r="C201" s="24"/>
      <c r="D201" s="24"/>
      <c r="E201" s="24"/>
      <c r="F201" s="24"/>
      <c r="G201" s="24"/>
      <c r="H201" s="24"/>
      <c r="I201" s="24"/>
      <c r="J201" s="24"/>
      <c r="K201" s="25"/>
    </row>
    <row r="202" spans="1:11" s="12" customFormat="1" ht="30" customHeight="1">
      <c r="A202" s="44" t="s">
        <v>88</v>
      </c>
      <c r="B202" s="23" t="s">
        <v>78</v>
      </c>
      <c r="C202" s="24"/>
      <c r="D202" s="24"/>
      <c r="E202" s="24"/>
      <c r="F202" s="24"/>
      <c r="G202" s="24"/>
      <c r="H202" s="24"/>
      <c r="I202" s="24"/>
      <c r="J202" s="24"/>
      <c r="K202" s="25"/>
    </row>
    <row r="203" spans="1:11" s="12" customFormat="1" ht="30" customHeight="1">
      <c r="A203" s="44" t="s">
        <v>89</v>
      </c>
      <c r="B203" s="23" t="s">
        <v>79</v>
      </c>
      <c r="C203" s="24"/>
      <c r="D203" s="24"/>
      <c r="E203" s="24"/>
      <c r="F203" s="24"/>
      <c r="G203" s="24"/>
      <c r="H203" s="24"/>
      <c r="I203" s="24"/>
      <c r="J203" s="24"/>
      <c r="K203" s="25"/>
    </row>
    <row r="204" spans="1:11" s="12" customFormat="1" ht="39" customHeight="1">
      <c r="A204" s="44" t="s">
        <v>90</v>
      </c>
      <c r="B204" s="23" t="s">
        <v>80</v>
      </c>
      <c r="C204" s="24"/>
      <c r="D204" s="24"/>
      <c r="E204" s="24"/>
      <c r="F204" s="24"/>
      <c r="G204" s="24"/>
      <c r="H204" s="24"/>
      <c r="I204" s="24"/>
      <c r="J204" s="24"/>
      <c r="K204" s="25"/>
    </row>
    <row r="205" spans="1:11" s="12" customFormat="1" ht="30" customHeight="1"/>
    <row r="206" spans="1:11" s="12" customFormat="1" ht="15" customHeight="1"/>
    <row r="207" spans="1:11" s="12" customFormat="1" ht="15" customHeight="1"/>
    <row r="208" spans="1:11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4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</sheetData>
  <mergeCells count="20">
    <mergeCell ref="B204:K204"/>
    <mergeCell ref="B202:K202"/>
    <mergeCell ref="B201:K201"/>
    <mergeCell ref="B99:D101"/>
    <mergeCell ref="B187:K187"/>
    <mergeCell ref="B3:F3"/>
    <mergeCell ref="B188:K188"/>
    <mergeCell ref="B189:K189"/>
    <mergeCell ref="B190:K190"/>
    <mergeCell ref="B191:K191"/>
    <mergeCell ref="B192:K192"/>
    <mergeCell ref="B193:K193"/>
    <mergeCell ref="B194:K194"/>
    <mergeCell ref="B200:K200"/>
    <mergeCell ref="B203:K203"/>
    <mergeCell ref="B195:K195"/>
    <mergeCell ref="B196:K196"/>
    <mergeCell ref="B197:K197"/>
    <mergeCell ref="B198:K198"/>
    <mergeCell ref="B199:K199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I19" sqref="I19"/>
    </sheetView>
  </sheetViews>
  <sheetFormatPr defaultRowHeight="15"/>
  <cols>
    <col min="3" max="3" width="4" customWidth="1"/>
    <col min="4" max="4" width="9.140625" style="17"/>
  </cols>
  <sheetData>
    <row r="1" spans="1:4">
      <c r="A1" s="16" t="s">
        <v>60</v>
      </c>
      <c r="D1" s="17" t="s">
        <v>59</v>
      </c>
    </row>
    <row r="2" spans="1:4">
      <c r="A2" t="s">
        <v>31</v>
      </c>
    </row>
    <row r="3" spans="1:4">
      <c r="A3" t="s">
        <v>32</v>
      </c>
      <c r="D3" s="18" t="s">
        <v>3</v>
      </c>
    </row>
    <row r="4" spans="1:4">
      <c r="A4" t="s">
        <v>33</v>
      </c>
      <c r="D4" s="18" t="s">
        <v>3</v>
      </c>
    </row>
    <row r="5" spans="1:4">
      <c r="A5" t="s">
        <v>34</v>
      </c>
    </row>
    <row r="6" spans="1:4">
      <c r="A6" t="s">
        <v>35</v>
      </c>
    </row>
    <row r="7" spans="1:4">
      <c r="A7" t="s">
        <v>36</v>
      </c>
    </row>
    <row r="8" spans="1:4">
      <c r="A8" t="s">
        <v>37</v>
      </c>
    </row>
    <row r="9" spans="1:4">
      <c r="A9" t="s">
        <v>38</v>
      </c>
    </row>
    <row r="10" spans="1:4">
      <c r="A10" t="s">
        <v>39</v>
      </c>
      <c r="D10" s="18" t="s">
        <v>3</v>
      </c>
    </row>
    <row r="11" spans="1:4">
      <c r="A11" t="s">
        <v>40</v>
      </c>
      <c r="D11" s="18" t="s">
        <v>3</v>
      </c>
    </row>
    <row r="12" spans="1:4">
      <c r="A12" t="s">
        <v>41</v>
      </c>
    </row>
    <row r="13" spans="1:4">
      <c r="A13" t="s">
        <v>42</v>
      </c>
    </row>
    <row r="14" spans="1:4">
      <c r="A14" t="s">
        <v>43</v>
      </c>
    </row>
    <row r="15" spans="1:4">
      <c r="A15" t="s">
        <v>44</v>
      </c>
      <c r="D15" s="18" t="s">
        <v>3</v>
      </c>
    </row>
    <row r="16" spans="1:4">
      <c r="A16" t="s">
        <v>45</v>
      </c>
    </row>
    <row r="17" spans="1:4">
      <c r="A17" t="s">
        <v>46</v>
      </c>
    </row>
    <row r="18" spans="1:4">
      <c r="A18" t="s">
        <v>47</v>
      </c>
    </row>
    <row r="19" spans="1:4">
      <c r="A19" t="s">
        <v>48</v>
      </c>
      <c r="D19" s="17" t="s">
        <v>3</v>
      </c>
    </row>
    <row r="20" spans="1:4">
      <c r="A20" t="s">
        <v>49</v>
      </c>
    </row>
    <row r="21" spans="1:4">
      <c r="A21" t="s">
        <v>50</v>
      </c>
    </row>
    <row r="22" spans="1:4">
      <c r="A22" t="s">
        <v>51</v>
      </c>
    </row>
    <row r="23" spans="1:4">
      <c r="A23" t="s">
        <v>52</v>
      </c>
      <c r="D23" s="18" t="s">
        <v>3</v>
      </c>
    </row>
    <row r="24" spans="1:4">
      <c r="A24" t="s">
        <v>53</v>
      </c>
      <c r="D24" s="18" t="s">
        <v>3</v>
      </c>
    </row>
    <row r="25" spans="1:4">
      <c r="A25" t="s">
        <v>54</v>
      </c>
    </row>
    <row r="26" spans="1:4">
      <c r="A26" t="s">
        <v>55</v>
      </c>
      <c r="D26" s="18" t="s">
        <v>3</v>
      </c>
    </row>
    <row r="27" spans="1:4">
      <c r="A27" t="s">
        <v>56</v>
      </c>
    </row>
    <row r="28" spans="1:4">
      <c r="A28" t="s">
        <v>57</v>
      </c>
      <c r="D28" s="18" t="s">
        <v>3</v>
      </c>
    </row>
    <row r="29" spans="1:4">
      <c r="A29" t="s">
        <v>58</v>
      </c>
    </row>
    <row r="30" spans="1:4">
      <c r="A30" t="s">
        <v>61</v>
      </c>
    </row>
    <row r="31" spans="1:4">
      <c r="D31" s="18" t="s">
        <v>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J48" sqref="A8:J48"/>
    </sheetView>
  </sheetViews>
  <sheetFormatPr defaultRowHeight="15"/>
  <cols>
    <col min="1" max="16384" width="9.140625" style="1"/>
  </cols>
  <sheetData>
    <row r="1" spans="1:5">
      <c r="B1" s="1" t="s">
        <v>9</v>
      </c>
      <c r="C1" s="1" t="s">
        <v>10</v>
      </c>
      <c r="D1" s="1" t="s">
        <v>11</v>
      </c>
      <c r="E1" s="1" t="s">
        <v>12</v>
      </c>
    </row>
    <row r="2" spans="1:5">
      <c r="A2" s="1" t="s">
        <v>13</v>
      </c>
      <c r="B2" s="1">
        <v>182871</v>
      </c>
      <c r="C2" s="1">
        <f>B7*0.025</f>
        <v>11187.825000000001</v>
      </c>
      <c r="D2" s="1">
        <v>1778</v>
      </c>
      <c r="E2" s="1">
        <f>D7*0.025</f>
        <v>92.550000000000011</v>
      </c>
    </row>
    <row r="3" spans="1:5">
      <c r="A3" s="1" t="s">
        <v>14</v>
      </c>
      <c r="B3" s="1">
        <v>127927</v>
      </c>
      <c r="C3" s="1">
        <f>B7*0.135</f>
        <v>60414.255000000005</v>
      </c>
      <c r="D3" s="1">
        <v>942</v>
      </c>
      <c r="E3" s="1">
        <f>D7*0.135</f>
        <v>499.77000000000004</v>
      </c>
    </row>
    <row r="4" spans="1:5">
      <c r="A4" s="1" t="s">
        <v>15</v>
      </c>
      <c r="B4" s="1">
        <v>75938</v>
      </c>
      <c r="C4" s="1">
        <f>B7*0.68</f>
        <v>304308.84000000003</v>
      </c>
      <c r="D4" s="1">
        <v>501</v>
      </c>
      <c r="E4" s="1">
        <f>D7*0.68</f>
        <v>2517.36</v>
      </c>
    </row>
    <row r="5" spans="1:5">
      <c r="A5" s="1" t="s">
        <v>16</v>
      </c>
      <c r="B5" s="1">
        <v>24714</v>
      </c>
      <c r="C5" s="1">
        <f>B7*0.135</f>
        <v>60414.255000000005</v>
      </c>
      <c r="D5" s="1">
        <v>150</v>
      </c>
      <c r="E5" s="1">
        <f>D7*0.135</f>
        <v>499.77000000000004</v>
      </c>
    </row>
    <row r="6" spans="1:5">
      <c r="A6" s="1" t="s">
        <v>17</v>
      </c>
      <c r="B6" s="1">
        <v>36063</v>
      </c>
      <c r="C6" s="1">
        <f>B7*0.025</f>
        <v>11187.825000000001</v>
      </c>
      <c r="D6" s="2">
        <v>331</v>
      </c>
      <c r="E6" s="1">
        <f>D7*0.025</f>
        <v>92.550000000000011</v>
      </c>
    </row>
    <row r="7" spans="1:5">
      <c r="A7" s="1" t="s">
        <v>18</v>
      </c>
      <c r="B7" s="1">
        <f>SUM(B2:B6)</f>
        <v>447513</v>
      </c>
      <c r="C7" s="1">
        <f>SUM(C2:C6)</f>
        <v>447513.00000000006</v>
      </c>
      <c r="D7" s="1">
        <f>SUM(D2:D6)</f>
        <v>3702</v>
      </c>
      <c r="E7" s="1">
        <f>SUM(E2:E6)</f>
        <v>3702.0000000000005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Ozarka College - Information Systems 368-2021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Ozarka College</dc:creator>
  <cp:lastModifiedBy>Ozarka College</cp:lastModifiedBy>
  <cp:lastPrinted>2010-01-18T00:41:32Z</cp:lastPrinted>
  <dcterms:created xsi:type="dcterms:W3CDTF">2010-01-15T20:21:14Z</dcterms:created>
  <dcterms:modified xsi:type="dcterms:W3CDTF">2010-05-11T21:24:00Z</dcterms:modified>
</cp:coreProperties>
</file>